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Н_Ю\к уроку Excel\"/>
    </mc:Choice>
  </mc:AlternateContent>
  <xr:revisionPtr revIDLastSave="0" documentId="13_ncr:1_{18D25B7A-7AF6-488F-93E5-E13B02AEB02F}" xr6:coauthVersionLast="47" xr6:coauthVersionMax="47" xr10:uidLastSave="{00000000-0000-0000-0000-000000000000}"/>
  <bookViews>
    <workbookView xWindow="-120" yWindow="-120" windowWidth="29040" windowHeight="15840" activeTab="2" xr2:uid="{2C8B90E6-8318-491E-9D5C-C676894FF187}"/>
  </bookViews>
  <sheets>
    <sheet name="вариант 1" sheetId="1" r:id="rId1"/>
    <sheet name="вариант 2" sheetId="2" r:id="rId2"/>
    <sheet name="ВАРИАНТ 3" sheetId="3" r:id="rId3"/>
  </sheets>
  <definedNames>
    <definedName name="_xlnm._FilterDatabase" localSheetId="0" hidden="1">'вариант 1'!$A$50:$C$60</definedName>
    <definedName name="_xlnm._FilterDatabase" localSheetId="1" hidden="1">'вариант 2'!$A$45:$D$55</definedName>
    <definedName name="_xlnm._FilterDatabase" localSheetId="2" hidden="1">'ВАРИАНТ 3'!$A$79:$E$103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1" i="3" l="1"/>
  <c r="J88" i="3"/>
  <c r="J87" i="3"/>
  <c r="L80" i="3"/>
  <c r="P113" i="3"/>
  <c r="F114" i="3"/>
  <c r="L79" i="3"/>
  <c r="J29" i="3"/>
  <c r="J28" i="3"/>
  <c r="J27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23" i="3"/>
  <c r="F2" i="3"/>
  <c r="E2" i="3"/>
  <c r="D2" i="3"/>
  <c r="L6" i="3"/>
  <c r="C6" i="3"/>
  <c r="D6" i="3" s="1"/>
  <c r="E6" i="3" s="1"/>
  <c r="F6" i="3" s="1"/>
  <c r="G6" i="3" s="1"/>
  <c r="H6" i="3" s="1"/>
  <c r="I6" i="3" s="1"/>
  <c r="J6" i="3" s="1"/>
  <c r="K6" i="3" s="1"/>
  <c r="B6" i="3"/>
  <c r="H51" i="2"/>
  <c r="H48" i="2" s="1"/>
  <c r="G51" i="2"/>
  <c r="H47" i="2"/>
  <c r="H46" i="2"/>
  <c r="F52" i="1"/>
  <c r="J57" i="1"/>
  <c r="G59" i="1"/>
  <c r="E66" i="1"/>
  <c r="J56" i="1"/>
  <c r="F51" i="1"/>
  <c r="L19" i="2"/>
  <c r="M19" i="2"/>
  <c r="N19" i="2"/>
  <c r="O19" i="2"/>
  <c r="O18" i="2"/>
  <c r="N18" i="2"/>
  <c r="M18" i="2"/>
  <c r="L18" i="2"/>
  <c r="C19" i="2"/>
  <c r="D19" i="2"/>
  <c r="E19" i="2"/>
  <c r="F19" i="2"/>
  <c r="G19" i="2"/>
  <c r="H19" i="2"/>
  <c r="I19" i="2"/>
  <c r="J19" i="2"/>
  <c r="K19" i="2"/>
  <c r="B19" i="2"/>
  <c r="C5" i="2"/>
  <c r="D5" i="2"/>
  <c r="E5" i="2" s="1"/>
  <c r="F5" i="2" s="1"/>
  <c r="G5" i="2" s="1"/>
  <c r="H5" i="2" s="1"/>
  <c r="I5" i="2" s="1"/>
  <c r="J5" i="2" s="1"/>
  <c r="B5" i="2"/>
  <c r="F2" i="2"/>
  <c r="E2" i="2"/>
  <c r="D2" i="2"/>
  <c r="B23" i="1"/>
  <c r="F50" i="1"/>
  <c r="O22" i="1"/>
  <c r="N22" i="1"/>
  <c r="M22" i="1"/>
  <c r="L22" i="1"/>
  <c r="B25" i="1"/>
  <c r="N25" i="1" s="1"/>
  <c r="C25" i="1"/>
  <c r="D25" i="1"/>
  <c r="E25" i="1"/>
  <c r="F25" i="1"/>
  <c r="G25" i="1"/>
  <c r="H25" i="1"/>
  <c r="I25" i="1"/>
  <c r="J25" i="1"/>
  <c r="K25" i="1"/>
  <c r="B26" i="1"/>
  <c r="N26" i="1" s="1"/>
  <c r="C26" i="1"/>
  <c r="O26" i="1" s="1"/>
  <c r="D26" i="1"/>
  <c r="E26" i="1"/>
  <c r="M26" i="1" s="1"/>
  <c r="F26" i="1"/>
  <c r="G26" i="1"/>
  <c r="H26" i="1"/>
  <c r="I26" i="1"/>
  <c r="J26" i="1"/>
  <c r="K26" i="1"/>
  <c r="B27" i="1"/>
  <c r="M27" i="1" s="1"/>
  <c r="C27" i="1"/>
  <c r="D27" i="1"/>
  <c r="N27" i="1" s="1"/>
  <c r="E27" i="1"/>
  <c r="F27" i="1"/>
  <c r="L27" i="1" s="1"/>
  <c r="G27" i="1"/>
  <c r="H27" i="1"/>
  <c r="I27" i="1"/>
  <c r="J27" i="1"/>
  <c r="K27" i="1"/>
  <c r="B28" i="1"/>
  <c r="M28" i="1" s="1"/>
  <c r="C28" i="1"/>
  <c r="O28" i="1" s="1"/>
  <c r="D28" i="1"/>
  <c r="E28" i="1"/>
  <c r="F28" i="1"/>
  <c r="G28" i="1"/>
  <c r="H28" i="1"/>
  <c r="I28" i="1"/>
  <c r="J28" i="1"/>
  <c r="K28" i="1"/>
  <c r="B29" i="1"/>
  <c r="O29" i="1" s="1"/>
  <c r="C29" i="1"/>
  <c r="D29" i="1"/>
  <c r="N29" i="1" s="1"/>
  <c r="E29" i="1"/>
  <c r="F29" i="1"/>
  <c r="G29" i="1"/>
  <c r="H29" i="1"/>
  <c r="I29" i="1"/>
  <c r="J29" i="1"/>
  <c r="K29" i="1"/>
  <c r="B30" i="1"/>
  <c r="O30" i="1" s="1"/>
  <c r="C30" i="1"/>
  <c r="L30" i="1" s="1"/>
  <c r="D30" i="1"/>
  <c r="E30" i="1"/>
  <c r="M30" i="1" s="1"/>
  <c r="F30" i="1"/>
  <c r="G30" i="1"/>
  <c r="N30" i="1" s="1"/>
  <c r="H30" i="1"/>
  <c r="I30" i="1"/>
  <c r="J30" i="1"/>
  <c r="K30" i="1"/>
  <c r="B31" i="1"/>
  <c r="N31" i="1" s="1"/>
  <c r="C31" i="1"/>
  <c r="D31" i="1"/>
  <c r="E31" i="1"/>
  <c r="F31" i="1"/>
  <c r="G31" i="1"/>
  <c r="H31" i="1"/>
  <c r="I31" i="1"/>
  <c r="J31" i="1"/>
  <c r="K31" i="1"/>
  <c r="B24" i="1"/>
  <c r="L24" i="1" s="1"/>
  <c r="C24" i="1"/>
  <c r="M24" i="1" s="1"/>
  <c r="D24" i="1"/>
  <c r="E24" i="1"/>
  <c r="N24" i="1" s="1"/>
  <c r="F24" i="1"/>
  <c r="G24" i="1"/>
  <c r="H24" i="1"/>
  <c r="I24" i="1"/>
  <c r="J24" i="1"/>
  <c r="K24" i="1"/>
  <c r="C23" i="1"/>
  <c r="D23" i="1"/>
  <c r="E23" i="1"/>
  <c r="F23" i="1"/>
  <c r="G23" i="1"/>
  <c r="N23" i="1" s="1"/>
  <c r="H23" i="1"/>
  <c r="I23" i="1"/>
  <c r="J23" i="1"/>
  <c r="K23" i="1"/>
  <c r="O23" i="1"/>
  <c r="F2" i="1"/>
  <c r="E2" i="1"/>
  <c r="D2" i="1"/>
  <c r="C6" i="1"/>
  <c r="D6" i="1" s="1"/>
  <c r="E6" i="1" s="1"/>
  <c r="F6" i="1" s="1"/>
  <c r="G6" i="1" s="1"/>
  <c r="H6" i="1" s="1"/>
  <c r="I6" i="1" s="1"/>
  <c r="J6" i="1" s="1"/>
  <c r="K6" i="1" s="1"/>
  <c r="M31" i="1" l="1"/>
  <c r="L26" i="1"/>
  <c r="N28" i="1"/>
  <c r="L25" i="1"/>
  <c r="O31" i="1"/>
  <c r="O25" i="1"/>
  <c r="L28" i="1"/>
  <c r="M25" i="1"/>
  <c r="O27" i="1"/>
  <c r="M29" i="1"/>
  <c r="M23" i="1"/>
  <c r="O24" i="1"/>
  <c r="L31" i="1"/>
  <c r="L29" i="1"/>
  <c r="L23" i="1"/>
</calcChain>
</file>

<file path=xl/sharedStrings.xml><?xml version="1.0" encoding="utf-8"?>
<sst xmlns="http://schemas.openxmlformats.org/spreadsheetml/2006/main" count="476" uniqueCount="106">
  <si>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</si>
  <si>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</si>
  <si>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</si>
  <si>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</si>
  <si>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</si>
  <si>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</si>
  <si>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</si>
  <si>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</si>
  <si>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</si>
  <si>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</si>
  <si>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</si>
  <si>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х</t>
  </si>
  <si>
    <t>у</t>
  </si>
  <si>
    <t>А</t>
  </si>
  <si>
    <t>В</t>
  </si>
  <si>
    <t>С</t>
  </si>
  <si>
    <t>2  задание</t>
  </si>
  <si>
    <t>1 задание</t>
  </si>
  <si>
    <t>Молоко 1л</t>
  </si>
  <si>
    <t>творог 0,3</t>
  </si>
  <si>
    <t>сметана 250 гр.</t>
  </si>
  <si>
    <t>йогурт 350 гр.</t>
  </si>
  <si>
    <t>ряженка 400 мл.</t>
  </si>
  <si>
    <t>айран 500 мл.</t>
  </si>
  <si>
    <t>тан 450 мл.</t>
  </si>
  <si>
    <t>кефир 500 мл.</t>
  </si>
  <si>
    <t>кумыс 500 мл</t>
  </si>
  <si>
    <t>сливки</t>
  </si>
  <si>
    <t>минимум</t>
  </si>
  <si>
    <t>максимум</t>
  </si>
  <si>
    <t>ср. значение</t>
  </si>
  <si>
    <t>сумма</t>
  </si>
  <si>
    <t xml:space="preserve"> 3 задание</t>
  </si>
  <si>
    <t>Выполнить задание:</t>
  </si>
  <si>
    <r>
      <t>•</t>
    </r>
    <r>
      <rPr>
        <sz val="14"/>
        <color rgb="FF000000"/>
        <rFont val="Times New Roman"/>
        <family val="1"/>
        <charset val="204"/>
      </rPr>
      <t>Сделать форматирование в рублях (используя формат числа)</t>
    </r>
  </si>
  <si>
    <r>
      <t>•</t>
    </r>
    <r>
      <rPr>
        <sz val="14"/>
        <color rgb="FF000000"/>
        <rFont val="Times New Roman"/>
        <family val="1"/>
        <charset val="204"/>
      </rPr>
      <t xml:space="preserve">Рассчитать стоимость товара в рублях (10 штук), используя ссылку. </t>
    </r>
  </si>
  <si>
    <r>
      <t>•</t>
    </r>
    <r>
      <rPr>
        <sz val="14"/>
        <color rgb="FF000000"/>
        <rFont val="Times New Roman"/>
        <family val="1"/>
        <charset val="204"/>
      </rPr>
      <t>Найти минимум, максимум, сумму, среднее значение (1-10 штук товара)</t>
    </r>
  </si>
  <si>
    <t>4 задание</t>
  </si>
  <si>
    <t>поставщик</t>
  </si>
  <si>
    <t xml:space="preserve">стоимость </t>
  </si>
  <si>
    <t>Молочный кит</t>
  </si>
  <si>
    <t>АлевКо</t>
  </si>
  <si>
    <t>Юнивита</t>
  </si>
  <si>
    <t>сливки 200 мл</t>
  </si>
  <si>
    <t>товар</t>
  </si>
  <si>
    <t xml:space="preserve">Построить круговую диаграмму по стоимости товара фирмы «Молочный кит»: </t>
  </si>
  <si>
    <r>
      <t>A.</t>
    </r>
    <r>
      <rPr>
        <sz val="14"/>
        <color rgb="FF000000"/>
        <rFont val="Times New Roman"/>
        <family val="1"/>
        <charset val="204"/>
      </rPr>
      <t>Построить диаграмму;</t>
    </r>
  </si>
  <si>
    <r>
      <t>B.</t>
    </r>
    <r>
      <rPr>
        <sz val="14"/>
        <color rgb="FF000000"/>
        <rFont val="Times New Roman"/>
        <family val="1"/>
        <charset val="204"/>
      </rPr>
      <t>Вставить заголовок и легенду;</t>
    </r>
  </si>
  <si>
    <r>
      <t>C.</t>
    </r>
    <r>
      <rPr>
        <sz val="14"/>
        <color rgb="FF000000"/>
        <rFont val="Times New Roman"/>
        <family val="1"/>
        <charset val="204"/>
      </rPr>
      <t>Вставить подписи данных</t>
    </r>
  </si>
  <si>
    <t>молоко 1л</t>
  </si>
  <si>
    <t>5 задание</t>
  </si>
  <si>
    <t>1.Найти:</t>
  </si>
  <si>
    <t xml:space="preserve">A. Среднюю стоимость товара фирмы «АлевКо» </t>
  </si>
  <si>
    <t>B.Максимальную стоимость товара фирмы «Юнивита»</t>
  </si>
  <si>
    <t>C.Выяснить % стоимости товаров фирмы «Молочный кит», от общей стоимости товаров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</si>
  <si>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</si>
  <si>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</si>
  <si>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</si>
  <si>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</si>
  <si>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</si>
  <si>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</si>
  <si>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</si>
  <si>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СТОИМОСТЬ В РУБЛЯХ</t>
  </si>
  <si>
    <t>КУРС ДОЛЛАРА</t>
  </si>
  <si>
    <t>СТОИМОСТЬ В ДОЛЛАРАХ</t>
  </si>
  <si>
    <t>1  задание</t>
  </si>
  <si>
    <t>3 задание</t>
  </si>
  <si>
    <t>Товар</t>
  </si>
  <si>
    <t>стоимость  1 шуки товара, в рублях</t>
  </si>
  <si>
    <t xml:space="preserve">количество  проданых </t>
  </si>
  <si>
    <t xml:space="preserve">сумма </t>
  </si>
  <si>
    <t>сумма М.Кит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</si>
  <si>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</si>
  <si>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</si>
  <si>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</si>
  <si>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</si>
  <si>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</si>
  <si>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</si>
  <si>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</si>
  <si>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</si>
  <si>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</si>
  <si>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</si>
  <si>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</si>
  <si>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</si>
  <si>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Дтата</t>
  </si>
  <si>
    <t>Направление</t>
  </si>
  <si>
    <t>Вид кореспонденции</t>
  </si>
  <si>
    <t xml:space="preserve">Вес </t>
  </si>
  <si>
    <t>Стоимость</t>
  </si>
  <si>
    <t>Москва</t>
  </si>
  <si>
    <t>Посылка</t>
  </si>
  <si>
    <t>Новосибирск</t>
  </si>
  <si>
    <t>заказное письмо</t>
  </si>
  <si>
    <t>Екатеринбург</t>
  </si>
  <si>
    <t>бандероль</t>
  </si>
  <si>
    <t>Тверь</t>
  </si>
  <si>
    <t>Иркутск</t>
  </si>
  <si>
    <t>Караганда</t>
  </si>
  <si>
    <t>Минимум</t>
  </si>
  <si>
    <t>среднее</t>
  </si>
  <si>
    <t>Количество</t>
  </si>
  <si>
    <t>ср.вес</t>
  </si>
  <si>
    <t>мак. Стоим</t>
  </si>
  <si>
    <t>% количества</t>
  </si>
  <si>
    <t>кол пос</t>
  </si>
  <si>
    <t>кол пос 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</si>
</sst>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9" formatCode="[$$-C09]#,##0.00"/>
  </numFmts>
  <fonts count="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+mj-lt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textRotation="90"/>
    </xf>
    <xf numFmtId="0" fontId="0" fillId="2" borderId="0" xfId="0" applyFill="1" applyAlignment="1">
      <alignment textRotation="90"/>
    </xf>
    <xf numFmtId="0" fontId="3" fillId="0" borderId="0" xfId="0" applyFont="1"/>
    <xf numFmtId="0" fontId="4" fillId="0" borderId="0" xfId="0" applyFont="1" applyAlignment="1">
      <alignment horizontal="left" vertical="center" indent="4"/>
    </xf>
    <xf numFmtId="164" fontId="0" fillId="0" borderId="0" xfId="0" applyNumberFormat="1"/>
    <xf numFmtId="0" fontId="6" fillId="0" borderId="0" xfId="0" applyFont="1" applyAlignment="1">
      <alignment horizontal="left" vertical="center" indent="8"/>
    </xf>
    <xf numFmtId="164" fontId="1" fillId="0" borderId="0" xfId="0" applyNumberFormat="1" applyFont="1"/>
    <xf numFmtId="164" fontId="0" fillId="2" borderId="0" xfId="0" applyNumberFormat="1" applyFill="1"/>
    <xf numFmtId="164" fontId="1" fillId="2" borderId="0" xfId="0" applyNumberFormat="1" applyFont="1" applyFill="1"/>
    <xf numFmtId="0" fontId="0" fillId="0" borderId="0" xfId="0" applyAlignment="1">
      <alignment wrapText="1"/>
    </xf>
    <xf numFmtId="0" fontId="0" fillId="2" borderId="0" xfId="0" applyFill="1"/>
    <xf numFmtId="169" fontId="0" fillId="2" borderId="0" xfId="0" applyNumberFormat="1" applyFill="1"/>
    <xf numFmtId="0" fontId="0" fillId="3" borderId="0" xfId="0" applyFill="1"/>
    <xf numFmtId="169" fontId="1" fillId="0" borderId="0" xfId="0" applyNumberFormat="1" applyFont="1"/>
    <xf numFmtId="0" fontId="0" fillId="0" borderId="0" xfId="0" applyAlignment="1">
      <alignment vertical="center" wrapText="1"/>
    </xf>
    <xf numFmtId="0" fontId="7" fillId="3" borderId="0" xfId="0" applyFont="1" applyFill="1"/>
    <xf numFmtId="14" fontId="0" fillId="0" borderId="0" xfId="0" applyNumberFormat="1"/>
    <xf numFmtId="4" fontId="0" fillId="0" borderId="0" xfId="0" applyNumberFormat="1"/>
    <xf numFmtId="2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стоимость товара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'вариант 1'!$J$36</c:f>
              <c:strCache>
                <c:ptCount val="1"/>
                <c:pt idx="0">
                  <c:v>стоимость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'вариант 1'!$I$37:$I$40</c:f>
              <c:strCache>
                <c:ptCount val="4"/>
                <c:pt idx="0">
                  <c:v>молоко 1л</c:v>
                </c:pt>
                <c:pt idx="1">
                  <c:v>ряженка 400 мл.</c:v>
                </c:pt>
                <c:pt idx="2">
                  <c:v>айран 500 мл.</c:v>
                </c:pt>
                <c:pt idx="3">
                  <c:v>кефир 500 мл.</c:v>
                </c:pt>
              </c:strCache>
            </c:strRef>
          </c:cat>
          <c:val>
            <c:numRef>
              <c:f>'вариант 1'!$J$37:$J$40</c:f>
              <c:numCache>
                <c:formatCode>General</c:formatCode>
                <c:ptCount val="4"/>
                <c:pt idx="0">
                  <c:v>52</c:v>
                </c:pt>
                <c:pt idx="1">
                  <c:v>66</c:v>
                </c:pt>
                <c:pt idx="2">
                  <c:v>79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E-4952-BCF5-CC6AA614B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стоимость товара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'вариант 2'!$R$35</c:f>
              <c:strCache>
                <c:ptCount val="1"/>
                <c:pt idx="0">
                  <c:v>стоимость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'вариант 2'!$Q$36:$Q$38</c:f>
              <c:strCache>
                <c:ptCount val="3"/>
                <c:pt idx="0">
                  <c:v>сметана 250 гр.</c:v>
                </c:pt>
                <c:pt idx="1">
                  <c:v>йогурт 350 гр.</c:v>
                </c:pt>
                <c:pt idx="2">
                  <c:v>сливки 200 мл</c:v>
                </c:pt>
              </c:strCache>
            </c:strRef>
          </c:cat>
          <c:val>
            <c:numRef>
              <c:f>'вариант 2'!$R$36:$R$38</c:f>
              <c:numCache>
                <c:formatCode>General</c:formatCode>
                <c:ptCount val="3"/>
                <c:pt idx="0">
                  <c:v>62</c:v>
                </c:pt>
                <c:pt idx="1">
                  <c:v>55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0-4C1C-AF30-143B1A55B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'ВАРИАНТ 3'!$I$51</c:f>
              <c:strCache>
                <c:ptCount val="1"/>
                <c:pt idx="0">
                  <c:v>Стоимость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'ВАРИАНТ 3'!$H$52:$H$62</c:f>
              <c:strCache>
                <c:ptCount val="11"/>
                <c:pt idx="0">
                  <c:v>Москва</c:v>
                </c:pt>
                <c:pt idx="1">
                  <c:v>Новосибирск</c:v>
                </c:pt>
                <c:pt idx="2">
                  <c:v>Москва</c:v>
                </c:pt>
                <c:pt idx="3">
                  <c:v>Тверь</c:v>
                </c:pt>
                <c:pt idx="4">
                  <c:v>Москва</c:v>
                </c:pt>
                <c:pt idx="5">
                  <c:v>Новосибирск</c:v>
                </c:pt>
                <c:pt idx="6">
                  <c:v>Екатеринбург</c:v>
                </c:pt>
                <c:pt idx="7">
                  <c:v>Иркутск</c:v>
                </c:pt>
                <c:pt idx="8">
                  <c:v>Тверь</c:v>
                </c:pt>
                <c:pt idx="9">
                  <c:v>Караганда</c:v>
                </c:pt>
                <c:pt idx="10">
                  <c:v>Москва</c:v>
                </c:pt>
              </c:strCache>
            </c:strRef>
          </c:cat>
          <c:val>
            <c:numRef>
              <c:f>'ВАРИАНТ 3'!$I$52:$I$62</c:f>
              <c:numCache>
                <c:formatCode>General</c:formatCode>
                <c:ptCount val="11"/>
                <c:pt idx="0">
                  <c:v>14</c:v>
                </c:pt>
                <c:pt idx="1">
                  <c:v>21</c:v>
                </c:pt>
                <c:pt idx="2">
                  <c:v>14</c:v>
                </c:pt>
                <c:pt idx="3">
                  <c:v>10.5</c:v>
                </c:pt>
                <c:pt idx="4">
                  <c:v>14</c:v>
                </c:pt>
                <c:pt idx="5">
                  <c:v>7</c:v>
                </c:pt>
                <c:pt idx="6">
                  <c:v>21</c:v>
                </c:pt>
                <c:pt idx="7">
                  <c:v>7</c:v>
                </c:pt>
                <c:pt idx="8">
                  <c:v>7</c:v>
                </c:pt>
                <c:pt idx="9">
                  <c:v>14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1-4482-ABFB-E176B843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581025</xdr:colOff>
      <xdr:row>1</xdr:row>
      <xdr:rowOff>57150</xdr:rowOff>
    </xdr:from>
    <xdr:to>
      <xdr:col>26</xdr:col>
      <xdr:colOff>476250</xdr:colOff>
      <xdr:row>5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DFC5D7-C6C9-4EA5-A290-2D84B9A486AC}"/>
            </a:ext>
          </a:extLst>
        </xdr:cNvPr>
        <xdr:cNvSpPr txBox="1"/>
      </xdr:nvSpPr>
      <xdr:spPr>
        <a:xfrm>
          <a:off x="13992225" y="247650"/>
          <a:ext cx="23336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100"/>
        </a:p>
        <a:p>
          <a:pPr algn="ctr"/>
          <a:r>
            <a:rPr lang="ru-RU" sz="1100">
              <a:solidFill>
                <a:srgbClr val="FF0000"/>
              </a:solidFill>
            </a:rPr>
            <a:t>1 вариант</a:t>
          </a:r>
        </a:p>
      </xdr:txBody>
    </xdr:sp>
    <xdr:clientData/>
  </xdr:twoCellAnchor>
  <xdr:twoCellAnchor editAs="oneCell">
    <xdr:from>
      <xdr:col>13</xdr:col>
      <xdr:colOff>466725</xdr:colOff>
      <xdr:row>0</xdr:row>
      <xdr:rowOff>85725</xdr:rowOff>
    </xdr:from>
    <xdr:to>
      <xdr:col>20</xdr:col>
      <xdr:colOff>172019</xdr:colOff>
      <xdr:row>10</xdr:row>
      <xdr:rowOff>181254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8A0156-8EB7-49C0-98A9-463036F53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85725"/>
          <a:ext cx="4077269" cy="2000529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9</xdr:row>
      <xdr:rowOff>133350</xdr:rowOff>
    </xdr:from>
    <xdr:to>
      <xdr:col>8</xdr:col>
      <xdr:colOff>877046</xdr:colOff>
      <xdr:row>15</xdr:row>
      <xdr:rowOff>114457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EB19776-9835-47C4-884E-CD97C4A98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1847850"/>
          <a:ext cx="5344271" cy="1124107"/>
        </a:xfrm>
        <a:prstGeom prst="rect">
          <a:avLst/>
        </a:prstGeom>
      </xdr:spPr>
    </xdr:pic>
    <xdr:clientData/>
  </xdr:twoCellAnchor>
  <xdr:twoCellAnchor>
    <xdr:from>
      <xdr:col>10</xdr:col>
      <xdr:colOff>571500</xdr:colOff>
      <xdr:row>35</xdr:row>
      <xdr:rowOff>80962</xdr:rowOff>
    </xdr:from>
    <xdr:to>
      <xdr:col>16</xdr:col>
      <xdr:colOff>228600</xdr:colOff>
      <xdr:row>44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25F5141-53F3-4069-BE36-CB90A34C8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16</xdr:col>
      <xdr:colOff>276225</xdr:colOff>
      <xdr:row>52</xdr:row>
      <xdr:rowOff>85724</xdr:rowOff>
    </xdr:from>
    <xdr:ext cx="5695950" cy="44884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E9A5F65-1EAE-4B7A-BFC9-97810359C65C}"/>
            </a:ext>
          </a:extLst>
        </xdr:cNvPr>
        <xdr:cNvSpPr txBox="1"/>
      </xdr:nvSpPr>
      <xdr:spPr>
        <a:xfrm>
          <a:off x="11649075" y="11249024"/>
          <a:ext cx="5695950" cy="448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indent="-283464" algn="l" fontAlgn="b">
            <a:lnSpc>
              <a:spcPct val="107000"/>
            </a:lnSpc>
            <a:buClr>
              <a:srgbClr val="000000"/>
            </a:buClr>
            <a:buSzPts val="1100"/>
            <a:buFont typeface="Calibri" panose="020F0502020204030204" pitchFamily="34" charset="0"/>
            <a:buAutoNum type="alphaUcPeriod"/>
          </a:pPr>
          <a:r>
            <a:rPr lang="ru-RU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 </a:t>
          </a:r>
        </a:p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0</xdr:row>
      <xdr:rowOff>152400</xdr:rowOff>
    </xdr:from>
    <xdr:to>
      <xdr:col>27</xdr:col>
      <xdr:colOff>466725</xdr:colOff>
      <xdr:row>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B5E27F-32D7-4E29-90A7-E1529032E75D}"/>
            </a:ext>
          </a:extLst>
        </xdr:cNvPr>
        <xdr:cNvSpPr txBox="1"/>
      </xdr:nvSpPr>
      <xdr:spPr>
        <a:xfrm>
          <a:off x="14878050" y="152400"/>
          <a:ext cx="21050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100">
            <a:solidFill>
              <a:srgbClr val="FF0000"/>
            </a:solidFill>
          </a:endParaRPr>
        </a:p>
        <a:p>
          <a:pPr algn="ctr"/>
          <a:r>
            <a:rPr lang="ru-RU" sz="1100">
              <a:solidFill>
                <a:srgbClr val="FF0000"/>
              </a:solidFill>
            </a:rPr>
            <a:t>2 вариант</a:t>
          </a:r>
        </a:p>
      </xdr:txBody>
    </xdr:sp>
    <xdr:clientData/>
  </xdr:twoCellAnchor>
  <xdr:twoCellAnchor editAs="oneCell">
    <xdr:from>
      <xdr:col>15</xdr:col>
      <xdr:colOff>533400</xdr:colOff>
      <xdr:row>0</xdr:row>
      <xdr:rowOff>9525</xdr:rowOff>
    </xdr:from>
    <xdr:to>
      <xdr:col>23</xdr:col>
      <xdr:colOff>86343</xdr:colOff>
      <xdr:row>10</xdr:row>
      <xdr:rowOff>95528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C57B0C8-CE0B-4400-9D74-6B783086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50" y="9525"/>
          <a:ext cx="4429743" cy="1991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8</xdr:col>
      <xdr:colOff>372246</xdr:colOff>
      <xdr:row>13</xdr:row>
      <xdr:rowOff>162081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83A59BE-D79F-44CC-9631-7B595B7A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24000"/>
          <a:ext cx="5525271" cy="1114581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30</xdr:row>
      <xdr:rowOff>152400</xdr:rowOff>
    </xdr:from>
    <xdr:to>
      <xdr:col>15</xdr:col>
      <xdr:colOff>124710</xdr:colOff>
      <xdr:row>39</xdr:row>
      <xdr:rowOff>38323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AD84E63-B22C-48D7-B7EA-144415EC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1325" y="7696200"/>
          <a:ext cx="6344535" cy="1600423"/>
        </a:xfrm>
        <a:prstGeom prst="rect">
          <a:avLst/>
        </a:prstGeom>
      </xdr:spPr>
    </xdr:pic>
    <xdr:clientData/>
  </xdr:twoCellAnchor>
  <xdr:twoCellAnchor>
    <xdr:from>
      <xdr:col>19</xdr:col>
      <xdr:colOff>38100</xdr:colOff>
      <xdr:row>29</xdr:row>
      <xdr:rowOff>119062</xdr:rowOff>
    </xdr:from>
    <xdr:to>
      <xdr:col>24</xdr:col>
      <xdr:colOff>590550</xdr:colOff>
      <xdr:row>41</xdr:row>
      <xdr:rowOff>28575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635D65AD-24B6-458C-90E9-A0A4391C2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17</xdr:col>
      <xdr:colOff>123825</xdr:colOff>
      <xdr:row>44</xdr:row>
      <xdr:rowOff>561975</xdr:rowOff>
    </xdr:from>
    <xdr:ext cx="5010150" cy="196778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CA7C3B7-44DF-4C43-A49B-5B1202A9FE7B}"/>
            </a:ext>
          </a:extLst>
        </xdr:cNvPr>
        <xdr:cNvSpPr txBox="1"/>
      </xdr:nvSpPr>
      <xdr:spPr>
        <a:xfrm>
          <a:off x="10763250" y="10772775"/>
          <a:ext cx="5010150" cy="196778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342900" lvl="0" indent="-342900">
            <a:lnSpc>
              <a:spcPct val="107000"/>
            </a:lnSpc>
            <a:buFont typeface="+mj-lt"/>
            <a:buAutoNum type="arabicPeriod"/>
          </a:pPr>
          <a:r>
            <a:rPr lang="ru-RU" sz="1400" b="1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Найти:</a:t>
          </a:r>
          <a:endParaRPr lang="ru-RU" sz="14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07000"/>
            </a:lnSpc>
            <a:buFont typeface="+mj-lt"/>
            <a:buAutoNum type="alphaUcPeriod"/>
          </a:pPr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Найти среднее количество проданных товаров фирмы «Молочный кит» </a:t>
          </a:r>
          <a:endParaRPr lang="ru-RU" sz="14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07000"/>
            </a:lnSpc>
            <a:buFont typeface="+mj-lt"/>
            <a:buAutoNum type="alphaUcPeriod"/>
          </a:pPr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Найти максимальную стоимость товара фирмы «Алевко»</a:t>
          </a:r>
          <a:endParaRPr lang="ru-RU" sz="14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07000"/>
            </a:lnSpc>
            <a:spcAft>
              <a:spcPts val="800"/>
            </a:spcAft>
            <a:buFont typeface="+mj-lt"/>
            <a:buAutoNum type="alphaUcPeriod"/>
          </a:pPr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Выяснить % количества проданных товаров фирмы «Юнивита», от общего количества товаров</a:t>
          </a:r>
          <a:endParaRPr lang="ru-RU" sz="14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ru-RU" sz="1100"/>
        </a:p>
      </xdr:txBody>
    </xdr:sp>
    <xdr:clientData/>
  </xdr:oneCellAnchor>
  <xdr:twoCellAnchor>
    <xdr:from>
      <xdr:col>18</xdr:col>
      <xdr:colOff>381000</xdr:colOff>
      <xdr:row>18</xdr:row>
      <xdr:rowOff>381000</xdr:rowOff>
    </xdr:from>
    <xdr:to>
      <xdr:col>26</xdr:col>
      <xdr:colOff>457200</xdr:colOff>
      <xdr:row>26</xdr:row>
      <xdr:rowOff>47625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FE4A858-2561-41C2-A956-B7BBC3DB751F}"/>
            </a:ext>
          </a:extLst>
        </xdr:cNvPr>
        <xdr:cNvSpPr txBox="1"/>
      </xdr:nvSpPr>
      <xdr:spPr>
        <a:xfrm>
          <a:off x="11630025" y="5067300"/>
          <a:ext cx="4953000" cy="176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lvl="0" indent="-342900">
            <a:lnSpc>
              <a:spcPct val="107000"/>
            </a:lnSpc>
            <a:buFont typeface="+mj-lt"/>
            <a:buAutoNum type="arabicPeriod"/>
          </a:pPr>
          <a:r>
            <a:rPr lang="ru-RU" sz="14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Выполнить задание:</a:t>
          </a:r>
          <a:endParaRPr lang="ru-RU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buFont typeface="+mj-lt"/>
            <a:buAutoNum type="alphaUcPeriod"/>
          </a:pPr>
          <a:r>
            <a:rPr lang="ru-RU" sz="14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Сделать форматирование в долларах (используя формат числа)</a:t>
          </a:r>
          <a:endParaRPr lang="ru-RU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buFont typeface="+mj-lt"/>
            <a:buAutoNum type="alphaUcPeriod"/>
          </a:pPr>
          <a:r>
            <a:rPr lang="ru-RU" sz="14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Рассчитать стоимость товара в долларах (если дано количество рублей), используя ссылку. </a:t>
          </a:r>
          <a:endParaRPr lang="ru-RU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lphaUcPeriod"/>
          </a:pPr>
          <a:r>
            <a:rPr lang="ru-RU" sz="14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Найти минимум, максимум, сумму, среднее значение </a:t>
          </a:r>
          <a:endParaRPr lang="ru-RU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10</xdr:row>
      <xdr:rowOff>19049</xdr:rowOff>
    </xdr:from>
    <xdr:ext cx="5753100" cy="13525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F4BED0-BCD2-44B9-ACED-5498EB8DAF6E}"/>
            </a:ext>
          </a:extLst>
        </xdr:cNvPr>
        <xdr:cNvSpPr txBox="1"/>
      </xdr:nvSpPr>
      <xdr:spPr>
        <a:xfrm>
          <a:off x="1409700" y="1924049"/>
          <a:ext cx="5753100" cy="1352551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 b="1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1.</a:t>
          </a:r>
          <a:r>
            <a:rPr lang="ru-RU" sz="400" b="1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    </a:t>
          </a:r>
          <a:r>
            <a:rPr lang="ru-RU" sz="1100" b="1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Создать Автозаполнение: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</a:p>
        <a:p>
          <a:r>
            <a:rPr lang="ru-RU"/>
            <a:t> </a:t>
          </a:r>
          <a:r>
            <a:rPr lang="en-US" sz="1100" b="1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A.</a:t>
          </a:r>
          <a:r>
            <a:rPr lang="en-US" sz="400" b="1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  </a:t>
          </a:r>
          <a:r>
            <a:rPr lang="en-US" sz="1100" b="0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1,6 (</a:t>
          </a:r>
          <a:r>
            <a:rPr lang="ru-RU" sz="1100" b="0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каждый последующий увеличивается в 6 раз)</a:t>
          </a:r>
          <a:r>
            <a:rPr lang="ru-RU"/>
            <a:t> </a:t>
          </a:r>
        </a:p>
        <a:p>
          <a:r>
            <a:rPr lang="en-US" sz="1100" b="1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B.</a:t>
          </a:r>
          <a:r>
            <a:rPr lang="en-US" sz="400" b="1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  </a:t>
          </a:r>
          <a:r>
            <a:rPr lang="en-US" sz="1100" b="0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1, 6 (</a:t>
          </a:r>
          <a:r>
            <a:rPr lang="ru-RU" sz="1100" b="0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каждый последующий увеличивается на 5)</a:t>
          </a:r>
          <a:r>
            <a:rPr lang="ru-RU"/>
            <a:t> </a:t>
          </a:r>
          <a:r>
            <a:rPr lang="ru-RU" sz="1100" b="1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       </a:t>
          </a:r>
        </a:p>
        <a:p>
          <a:r>
            <a:rPr lang="ru-RU" sz="1100" b="1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 С. </a:t>
          </a:r>
          <a:r>
            <a:rPr lang="ru-RU" sz="1100" b="0" i="0" u="none" strike="noStrike">
              <a:solidFill>
                <a:srgbClr val="000000"/>
              </a:solidFill>
              <a:effectLst/>
              <a:latin typeface="Times New Roman" panose="02020603050405020304" pitchFamily="18" charset="0"/>
            </a:rPr>
            <a:t>Сентябрь (автозаполнение осенних и зимних месяцев)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r>
            <a:rPr lang="ru-RU" sz="9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ru-RU"/>
            <a:t> </a:t>
          </a:r>
          <a:endParaRPr lang="ru-RU" sz="1100"/>
        </a:p>
      </xdr:txBody>
    </xdr:sp>
    <xdr:clientData/>
  </xdr:oneCellAnchor>
  <xdr:twoCellAnchor>
    <xdr:from>
      <xdr:col>25</xdr:col>
      <xdr:colOff>228600</xdr:colOff>
      <xdr:row>0</xdr:row>
      <xdr:rowOff>133350</xdr:rowOff>
    </xdr:from>
    <xdr:to>
      <xdr:col>28</xdr:col>
      <xdr:colOff>295275</xdr:colOff>
      <xdr:row>3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FC0708-F30C-4C6D-8A4A-E1CDF247055A}"/>
            </a:ext>
          </a:extLst>
        </xdr:cNvPr>
        <xdr:cNvSpPr txBox="1"/>
      </xdr:nvSpPr>
      <xdr:spPr>
        <a:xfrm>
          <a:off x="15468600" y="133350"/>
          <a:ext cx="1895475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 вариант</a:t>
          </a:r>
          <a:endParaRPr lang="ru-RU" sz="1200" b="1">
            <a:solidFill>
              <a:srgbClr val="FF0000"/>
            </a:solidFill>
            <a:effectLst/>
          </a:endParaRPr>
        </a:p>
        <a:p>
          <a:endParaRPr lang="ru-RU" sz="1100"/>
        </a:p>
      </xdr:txBody>
    </xdr:sp>
    <xdr:clientData/>
  </xdr:twoCellAnchor>
  <xdr:twoCellAnchor>
    <xdr:from>
      <xdr:col>14</xdr:col>
      <xdr:colOff>0</xdr:colOff>
      <xdr:row>5</xdr:row>
      <xdr:rowOff>171450</xdr:rowOff>
    </xdr:from>
    <xdr:to>
      <xdr:col>17</xdr:col>
      <xdr:colOff>85725</xdr:colOff>
      <xdr:row>9</xdr:row>
      <xdr:rowOff>85725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DE2C3F2-928F-40EE-8D2A-7242E7ED22E0}"/>
            </a:ext>
          </a:extLst>
        </xdr:cNvPr>
        <xdr:cNvSpPr txBox="1"/>
      </xdr:nvSpPr>
      <xdr:spPr>
        <a:xfrm>
          <a:off x="8534400" y="1123950"/>
          <a:ext cx="19145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100" b="1">
            <a:solidFill>
              <a:srgbClr val="FF0000"/>
            </a:solidFill>
          </a:endParaRPr>
        </a:p>
        <a:p>
          <a:pPr algn="ctr"/>
          <a:r>
            <a:rPr lang="ru-RU" sz="1100" b="1">
              <a:solidFill>
                <a:srgbClr val="FF0000"/>
              </a:solidFill>
            </a:rPr>
            <a:t>1  задание</a:t>
          </a:r>
        </a:p>
      </xdr:txBody>
    </xdr:sp>
    <xdr:clientData/>
  </xdr:twoCellAnchor>
  <xdr:twoCellAnchor>
    <xdr:from>
      <xdr:col>14</xdr:col>
      <xdr:colOff>9525</xdr:colOff>
      <xdr:row>0</xdr:row>
      <xdr:rowOff>104775</xdr:rowOff>
    </xdr:from>
    <xdr:to>
      <xdr:col>17</xdr:col>
      <xdr:colOff>95250</xdr:colOff>
      <xdr:row>4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3C59873-1E4D-4031-8739-0F8F34A6368E}"/>
            </a:ext>
          </a:extLst>
        </xdr:cNvPr>
        <xdr:cNvSpPr txBox="1"/>
      </xdr:nvSpPr>
      <xdr:spPr>
        <a:xfrm>
          <a:off x="8543925" y="104775"/>
          <a:ext cx="19145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100" b="1">
            <a:solidFill>
              <a:srgbClr val="FF0000"/>
            </a:solidFill>
          </a:endParaRPr>
        </a:p>
        <a:p>
          <a:pPr algn="ctr"/>
          <a:r>
            <a:rPr lang="ru-RU" sz="1100" b="1">
              <a:solidFill>
                <a:srgbClr val="FF0000"/>
              </a:solidFill>
            </a:rPr>
            <a:t>2 задание</a:t>
          </a:r>
        </a:p>
      </xdr:txBody>
    </xdr:sp>
    <xdr:clientData/>
  </xdr:twoCellAnchor>
  <xdr:twoCellAnchor>
    <xdr:from>
      <xdr:col>18</xdr:col>
      <xdr:colOff>581025</xdr:colOff>
      <xdr:row>1</xdr:row>
      <xdr:rowOff>47625</xdr:rowOff>
    </xdr:from>
    <xdr:to>
      <xdr:col>25</xdr:col>
      <xdr:colOff>38100</xdr:colOff>
      <xdr:row>11</xdr:row>
      <xdr:rowOff>171450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647926E-E637-4A46-8A87-B5E268ED05C9}"/>
                </a:ext>
              </a:extLst>
            </xdr:cNvPr>
            <xdr:cNvSpPr txBox="1"/>
          </xdr:nvSpPr>
          <xdr:spPr>
            <a:xfrm>
              <a:off x="11553825" y="238125"/>
              <a:ext cx="3724275" cy="20288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342900" lvl="0" indent="-342900">
                <a:lnSpc>
                  <a:spcPct val="107000"/>
                </a:lnSpc>
                <a:buFont typeface="+mj-lt"/>
                <a:buAutoNum type="arabicPeriod"/>
              </a:pPr>
              <a:r>
                <a:rPr lang="ru-RU" sz="12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Ввести формулы и посчитать: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914400">
                <a:lnSpc>
                  <a:spcPct val="107000"/>
                </a:lnSpc>
              </a:pPr>
              <a:r>
                <a:rPr lang="ru-RU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Значение х=12, ввести в ячейке А1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914400">
                <a:lnSpc>
                  <a:spcPct val="107000"/>
                </a:lnSpc>
              </a:pPr>
              <a:r>
                <a:rPr lang="ru-RU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Значение у=34, ввести  в ячейке В1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>
                <a:lnSpc>
                  <a:spcPct val="107000"/>
                </a:lnSpc>
                <a:buFont typeface="+mj-lt"/>
                <a:buAutoNum type="alphaLcPeriod"/>
              </a:pPr>
              <a:r>
                <a:rPr lang="ru-RU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(5х+7у)</a:t>
              </a:r>
              <a:r>
                <a:rPr lang="ru-RU" sz="1200" baseline="300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3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>
                <a:lnSpc>
                  <a:spcPct val="107000"/>
                </a:lnSpc>
                <a:buFont typeface="+mj-lt"/>
                <a:buAutoNum type="alphaLcPeriod"/>
              </a:pPr>
              <a14:m>
                <m:oMath xmlns:m="http://schemas.openxmlformats.org/officeDocument/2006/math">
                  <m:f>
                    <m:fPr>
                      <m:ctrlPr>
                        <a:rPr lang="ru-RU" sz="12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fPr>
                    <m:num>
                      <m:r>
                        <a:rPr lang="ru-RU" sz="12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2х−7у</m:t>
                      </m:r>
                    </m:num>
                    <m:den>
                      <m:r>
                        <a:rPr lang="ru-RU" sz="12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15</m:t>
                      </m:r>
                    </m:den>
                  </m:f>
                </m:oMath>
              </a14:m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>
                <a:lnSpc>
                  <a:spcPct val="107000"/>
                </a:lnSpc>
                <a:spcAft>
                  <a:spcPts val="800"/>
                </a:spcAft>
                <a:buFont typeface="+mj-lt"/>
                <a:buAutoNum type="alphaLcPeriod"/>
              </a:pPr>
              <a14:m>
                <m:oMath xmlns:m="http://schemas.openxmlformats.org/officeDocument/2006/math">
                  <m:f>
                    <m:fPr>
                      <m:ctrlPr>
                        <a:rPr lang="ru-RU" sz="1200" b="1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fPr>
                    <m:num>
                      <m:r>
                        <a:rPr lang="ru-RU" sz="1200" b="1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𝟓</m:t>
                      </m:r>
                      <m:sSup>
                        <m:sSupPr>
                          <m:ctrlPr>
                            <a:rPr lang="ru-RU" sz="1200" b="1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sSupPr>
                        <m:e>
                          <m:r>
                            <a:rPr lang="ru-RU" sz="1200" b="1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х</m:t>
                          </m:r>
                        </m:e>
                        <m:sup>
                          <m:r>
                            <a:rPr lang="ru-RU" sz="1200" b="1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𝟑</m:t>
                          </m:r>
                        </m:sup>
                      </m:sSup>
                      <m:r>
                        <a:rPr lang="ru-RU" sz="1200" b="1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+</m:t>
                      </m:r>
                      <m:r>
                        <a:rPr lang="ru-RU" sz="1200" b="1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𝟖</m:t>
                      </m:r>
                    </m:num>
                    <m:den>
                      <m:r>
                        <a:rPr lang="ru-RU" sz="1200" b="1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𝟒</m:t>
                      </m:r>
                      <m:r>
                        <a:rPr lang="ru-RU" sz="1200" b="1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х−</m:t>
                      </m:r>
                      <m:r>
                        <a:rPr lang="ru-RU" sz="1200" b="1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𝟑</m:t>
                      </m:r>
                      <m:sSup>
                        <m:sSupPr>
                          <m:ctrlPr>
                            <a:rPr lang="ru-RU" sz="1200" b="1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sSupPr>
                        <m:e>
                          <m:r>
                            <a:rPr lang="ru-RU" sz="1200" b="1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у</m:t>
                          </m:r>
                        </m:e>
                        <m:sup>
                          <m:r>
                            <a:rPr lang="ru-RU" sz="1200" b="1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𝟑</m:t>
                          </m:r>
                        </m:sup>
                      </m:sSup>
                    </m:den>
                  </m:f>
                </m:oMath>
              </a14:m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endParaRPr lang="ru-RU" sz="11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647926E-E637-4A46-8A87-B5E268ED05C9}"/>
                </a:ext>
              </a:extLst>
            </xdr:cNvPr>
            <xdr:cNvSpPr txBox="1"/>
          </xdr:nvSpPr>
          <xdr:spPr>
            <a:xfrm>
              <a:off x="11553825" y="238125"/>
              <a:ext cx="3724275" cy="20288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342900" lvl="0" indent="-342900">
                <a:lnSpc>
                  <a:spcPct val="107000"/>
                </a:lnSpc>
                <a:buFont typeface="+mj-lt"/>
                <a:buAutoNum type="arabicPeriod"/>
              </a:pPr>
              <a:r>
                <a:rPr lang="ru-RU" sz="12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Ввести формулы и посчитать: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914400">
                <a:lnSpc>
                  <a:spcPct val="107000"/>
                </a:lnSpc>
              </a:pPr>
              <a:r>
                <a:rPr lang="ru-RU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Значение х=12, ввести в ячейке А1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914400">
                <a:lnSpc>
                  <a:spcPct val="107000"/>
                </a:lnSpc>
              </a:pPr>
              <a:r>
                <a:rPr lang="ru-RU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Значение у=34, ввести  в ячейке В1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>
                <a:lnSpc>
                  <a:spcPct val="107000"/>
                </a:lnSpc>
                <a:buFont typeface="+mj-lt"/>
                <a:buAutoNum type="alphaLcPeriod"/>
              </a:pPr>
              <a:r>
                <a:rPr lang="ru-RU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(5х+7у)</a:t>
              </a:r>
              <a:r>
                <a:rPr lang="ru-RU" sz="1200" baseline="300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3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>
                <a:lnSpc>
                  <a:spcPct val="107000"/>
                </a:lnSpc>
                <a:buFont typeface="+mj-lt"/>
                <a:buAutoNum type="alphaLcPeriod"/>
              </a:pPr>
              <a:r>
                <a:rPr lang="ru-RU" sz="12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(</a:t>
              </a:r>
              <a:r>
                <a:rPr lang="ru-RU" sz="12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2х−7у)/15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>
                <a:lnSpc>
                  <a:spcPct val="107000"/>
                </a:lnSpc>
                <a:spcAft>
                  <a:spcPts val="800"/>
                </a:spcAft>
                <a:buFont typeface="+mj-lt"/>
                <a:buAutoNum type="alphaLcPeriod"/>
              </a:pPr>
              <a:r>
                <a:rPr lang="ru-RU" sz="1200" b="1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(</a:t>
              </a:r>
              <a:r>
                <a:rPr lang="ru-RU" sz="1200" b="1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𝟓х^𝟑+𝟖)/(𝟒х−𝟑у^𝟑 )</a:t>
              </a:r>
              <a:endParaRPr lang="ru-RU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endParaRPr lang="ru-RU" sz="1100"/>
            </a:p>
          </xdr:txBody>
        </xdr:sp>
      </mc:Fallback>
    </mc:AlternateContent>
    <xdr:clientData/>
  </xdr:twoCellAnchor>
  <xdr:twoCellAnchor>
    <xdr:from>
      <xdr:col>11</xdr:col>
      <xdr:colOff>571500</xdr:colOff>
      <xdr:row>19</xdr:row>
      <xdr:rowOff>57150</xdr:rowOff>
    </xdr:from>
    <xdr:to>
      <xdr:col>15</xdr:col>
      <xdr:colOff>47625</xdr:colOff>
      <xdr:row>22</xdr:row>
      <xdr:rowOff>161925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9A1B2B0-62FF-40CD-ACB8-43C8BDC00BDC}"/>
            </a:ext>
          </a:extLst>
        </xdr:cNvPr>
        <xdr:cNvSpPr txBox="1"/>
      </xdr:nvSpPr>
      <xdr:spPr>
        <a:xfrm>
          <a:off x="8134350" y="3676650"/>
          <a:ext cx="19145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100" b="1">
            <a:solidFill>
              <a:srgbClr val="FF0000"/>
            </a:solidFill>
          </a:endParaRPr>
        </a:p>
        <a:p>
          <a:pPr algn="ctr"/>
          <a:r>
            <a:rPr lang="ru-RU" sz="1100" b="1">
              <a:solidFill>
                <a:srgbClr val="FF0000"/>
              </a:solidFill>
            </a:rPr>
            <a:t>3</a:t>
          </a:r>
          <a:r>
            <a:rPr lang="en-US" sz="1100" b="1">
              <a:solidFill>
                <a:srgbClr val="FF0000"/>
              </a:solidFill>
            </a:rPr>
            <a:t> </a:t>
          </a:r>
          <a:r>
            <a:rPr lang="ru-RU" sz="1100" b="1">
              <a:solidFill>
                <a:srgbClr val="FF0000"/>
              </a:solidFill>
            </a:rPr>
            <a:t>задание</a:t>
          </a:r>
        </a:p>
      </xdr:txBody>
    </xdr:sp>
    <xdr:clientData/>
  </xdr:twoCellAnchor>
  <xdr:twoCellAnchor>
    <xdr:from>
      <xdr:col>10</xdr:col>
      <xdr:colOff>104775</xdr:colOff>
      <xdr:row>49</xdr:row>
      <xdr:rowOff>161925</xdr:rowOff>
    </xdr:from>
    <xdr:to>
      <xdr:col>17</xdr:col>
      <xdr:colOff>600075</xdr:colOff>
      <xdr:row>66</xdr:row>
      <xdr:rowOff>71437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C53FF4F-D4CD-409C-ADFD-CC100880A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161925</xdr:colOff>
      <xdr:row>21</xdr:row>
      <xdr:rowOff>95250</xdr:rowOff>
    </xdr:from>
    <xdr:ext cx="3409950" cy="9334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E76CDD1-5970-42D3-ADFC-674914CFAE63}"/>
            </a:ext>
          </a:extLst>
        </xdr:cNvPr>
        <xdr:cNvSpPr txBox="1"/>
      </xdr:nvSpPr>
      <xdr:spPr>
        <a:xfrm>
          <a:off x="13820775" y="4095750"/>
          <a:ext cx="3409950" cy="9334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20</xdr:col>
      <xdr:colOff>600075</xdr:colOff>
      <xdr:row>47</xdr:row>
      <xdr:rowOff>180975</xdr:rowOff>
    </xdr:from>
    <xdr:to>
      <xdr:col>30</xdr:col>
      <xdr:colOff>210346</xdr:colOff>
      <xdr:row>56</xdr:row>
      <xdr:rowOff>66898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5040361-DD49-4B7C-BE28-C9E35044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49325" y="9134475"/>
          <a:ext cx="5706271" cy="1600423"/>
        </a:xfrm>
        <a:prstGeom prst="rect">
          <a:avLst/>
        </a:prstGeom>
      </xdr:spPr>
    </xdr:pic>
    <xdr:clientData/>
  </xdr:twoCellAnchor>
  <xdr:twoCellAnchor>
    <xdr:from>
      <xdr:col>12</xdr:col>
      <xdr:colOff>390525</xdr:colOff>
      <xdr:row>45</xdr:row>
      <xdr:rowOff>9525</xdr:rowOff>
    </xdr:from>
    <xdr:to>
      <xdr:col>15</xdr:col>
      <xdr:colOff>476250</xdr:colOff>
      <xdr:row>48</xdr:row>
      <xdr:rowOff>114300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262113C-5D8D-4BD5-B4A3-78B0EC661713}"/>
            </a:ext>
          </a:extLst>
        </xdr:cNvPr>
        <xdr:cNvSpPr txBox="1"/>
      </xdr:nvSpPr>
      <xdr:spPr>
        <a:xfrm>
          <a:off x="8562975" y="8582025"/>
          <a:ext cx="19145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100" b="1">
            <a:solidFill>
              <a:srgbClr val="FF0000"/>
            </a:solidFill>
          </a:endParaRPr>
        </a:p>
        <a:p>
          <a:pPr algn="ctr"/>
          <a:r>
            <a:rPr lang="ru-RU" sz="1100" b="1">
              <a:solidFill>
                <a:srgbClr val="FF0000"/>
              </a:solidFill>
            </a:rPr>
            <a:t>4 задание</a:t>
          </a:r>
        </a:p>
      </xdr:txBody>
    </xdr:sp>
    <xdr:clientData/>
  </xdr:twoCellAnchor>
  <xdr:twoCellAnchor>
    <xdr:from>
      <xdr:col>16</xdr:col>
      <xdr:colOff>542925</xdr:colOff>
      <xdr:row>24</xdr:row>
      <xdr:rowOff>57150</xdr:rowOff>
    </xdr:from>
    <xdr:to>
      <xdr:col>25</xdr:col>
      <xdr:colOff>514350</xdr:colOff>
      <xdr:row>35</xdr:row>
      <xdr:rowOff>180975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877F649-AADF-4F25-AE02-2C81E02736E7}"/>
            </a:ext>
          </a:extLst>
        </xdr:cNvPr>
        <xdr:cNvSpPr txBox="1"/>
      </xdr:nvSpPr>
      <xdr:spPr>
        <a:xfrm>
          <a:off x="11249025" y="4629150"/>
          <a:ext cx="5457825" cy="2219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lvl="0" indent="-342900">
            <a:lnSpc>
              <a:spcPct val="107000"/>
            </a:lnSpc>
            <a:buFont typeface="+mj-lt"/>
            <a:buAutoNum type="arabicPeriod"/>
          </a:pP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Выполнить задание:</a:t>
          </a:r>
          <a:endParaRPr lang="ru-RU" sz="9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07000"/>
            </a:lnSpc>
            <a:buFont typeface="+mj-lt"/>
            <a:buAutoNum type="alphaLcPeriod"/>
          </a:pPr>
          <a:r>
            <a:rPr lang="ru-RU" sz="14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Сделать форматирование в рублях (используя формат числа)</a:t>
          </a:r>
        </a:p>
        <a:p>
          <a:pPr marL="742950" lvl="1" indent="-285750">
            <a:lnSpc>
              <a:spcPct val="107000"/>
            </a:lnSpc>
            <a:buFont typeface="+mj-lt"/>
            <a:buAutoNum type="alphaLcPeriod"/>
          </a:pPr>
          <a:r>
            <a:rPr lang="ru-RU" sz="14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Рассчитать количество, каждого  вида услуги, которое можно совершить на заданную сумму (если дано количество рублей за 1 штуку), используя ссылку. </a:t>
          </a:r>
        </a:p>
        <a:p>
          <a:pPr marL="742950" lvl="1" indent="-285750">
            <a:lnSpc>
              <a:spcPct val="107000"/>
            </a:lnSpc>
            <a:spcAft>
              <a:spcPts val="800"/>
            </a:spcAft>
            <a:buFont typeface="+mj-lt"/>
            <a:buAutoNum type="alphaLcPeriod"/>
          </a:pPr>
          <a:r>
            <a:rPr lang="ru-RU" sz="14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Найти максимальную, минимальную, среднюю стоимость.</a:t>
          </a:r>
        </a:p>
        <a:p>
          <a:endParaRPr lang="ru-RU" sz="1100"/>
        </a:p>
      </xdr:txBody>
    </xdr:sp>
    <xdr:clientData/>
  </xdr:twoCellAnchor>
  <xdr:twoCellAnchor>
    <xdr:from>
      <xdr:col>12</xdr:col>
      <xdr:colOff>161925</xdr:colOff>
      <xdr:row>71</xdr:row>
      <xdr:rowOff>142875</xdr:rowOff>
    </xdr:from>
    <xdr:to>
      <xdr:col>15</xdr:col>
      <xdr:colOff>247650</xdr:colOff>
      <xdr:row>75</xdr:row>
      <xdr:rowOff>57150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2F4D2F2-26BF-4E3C-A4EA-5C6C686D8C8D}"/>
            </a:ext>
          </a:extLst>
        </xdr:cNvPr>
        <xdr:cNvSpPr txBox="1"/>
      </xdr:nvSpPr>
      <xdr:spPr>
        <a:xfrm>
          <a:off x="8429625" y="13668375"/>
          <a:ext cx="19145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100" b="1">
            <a:solidFill>
              <a:srgbClr val="FF0000"/>
            </a:solidFill>
          </a:endParaRPr>
        </a:p>
        <a:p>
          <a:pPr algn="ctr"/>
          <a:r>
            <a:rPr lang="ru-RU" sz="1100" b="1">
              <a:solidFill>
                <a:srgbClr val="FF0000"/>
              </a:solidFill>
            </a:rPr>
            <a:t>5 задание</a:t>
          </a:r>
        </a:p>
      </xdr:txBody>
    </xdr:sp>
    <xdr:clientData/>
  </xdr:twoCellAnchor>
  <xdr:twoCellAnchor editAs="oneCell">
    <xdr:from>
      <xdr:col>18</xdr:col>
      <xdr:colOff>66675</xdr:colOff>
      <xdr:row>74</xdr:row>
      <xdr:rowOff>66675</xdr:rowOff>
    </xdr:from>
    <xdr:to>
      <xdr:col>27</xdr:col>
      <xdr:colOff>277020</xdr:colOff>
      <xdr:row>84</xdr:row>
      <xdr:rowOff>9783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A09930E-9F0A-4DBA-8A82-D6220A89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91975" y="14163675"/>
          <a:ext cx="5696745" cy="1848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7DD1C-77E2-48BE-A0E8-9A115E9B2E57}">
  <dimension ref="A1:AA66"/>
  <sheetViews>
    <sheetView topLeftCell="B26" workbookViewId="0">
      <selection activeCell="U36" sqref="U36"/>
    </sheetView>
  </sheetViews>
  <sheetFormatPr defaultRowHeight="15"/>
  <cols>
    <col min="1" max="1" width="16" customWidth="1"/>
    <col min="2" max="2" width="16.85546875" customWidth="1"/>
    <col min="3" max="3" width="10.28515625" customWidth="1"/>
    <col min="9" max="9" width="16.140625" customWidth="1"/>
    <col min="15" max="15" width="10.7109375" customWidth="1"/>
  </cols>
  <sheetData>
    <row r="1" spans="1:13">
      <c r="A1" t="s">
        <v>11</v>
      </c>
      <c r="B1" t="s">
        <v>12</v>
      </c>
      <c r="D1" t="s">
        <v>13</v>
      </c>
      <c r="E1" t="s">
        <v>14</v>
      </c>
      <c r="F1" t="s">
        <v>15</v>
      </c>
    </row>
    <row r="2" spans="1:13">
      <c r="A2" s="1">
        <v>5</v>
      </c>
      <c r="B2" s="1">
        <v>10</v>
      </c>
      <c r="C2" s="1"/>
      <c r="D2" s="1">
        <f>(A2+3*B2)^3</f>
        <v>42875</v>
      </c>
      <c r="E2" s="1">
        <f>(A2-4*B2)/5</f>
        <v>-7</v>
      </c>
      <c r="F2" s="1">
        <f>(2*A2^3+5)/(3*A2-4*B2^4)</f>
        <v>-6.3773915218206826E-3</v>
      </c>
      <c r="G2" s="1"/>
      <c r="M2" s="1" t="s">
        <v>16</v>
      </c>
    </row>
    <row r="6" spans="1:13">
      <c r="A6" s="1">
        <v>1</v>
      </c>
      <c r="B6" s="1">
        <v>2</v>
      </c>
      <c r="C6" s="1">
        <f>B6*2</f>
        <v>4</v>
      </c>
      <c r="D6" s="1">
        <f t="shared" ref="D6:K6" si="0">C6*2</f>
        <v>8</v>
      </c>
      <c r="E6" s="1">
        <f t="shared" si="0"/>
        <v>16</v>
      </c>
      <c r="F6" s="1">
        <f t="shared" si="0"/>
        <v>32</v>
      </c>
      <c r="G6" s="1">
        <f t="shared" si="0"/>
        <v>64</v>
      </c>
      <c r="H6" s="1">
        <f t="shared" si="0"/>
        <v>128</v>
      </c>
      <c r="I6" s="1">
        <f t="shared" si="0"/>
        <v>256</v>
      </c>
      <c r="J6" s="1">
        <f t="shared" si="0"/>
        <v>512</v>
      </c>
      <c r="K6" s="1">
        <f t="shared" si="0"/>
        <v>1024</v>
      </c>
    </row>
    <row r="7" spans="1:13">
      <c r="A7" s="1">
        <v>1</v>
      </c>
      <c r="B7" s="1">
        <v>5</v>
      </c>
      <c r="C7" s="1">
        <v>9</v>
      </c>
      <c r="D7" s="1">
        <v>13</v>
      </c>
      <c r="E7" s="1">
        <v>17</v>
      </c>
      <c r="F7" s="1">
        <v>21</v>
      </c>
      <c r="G7" s="1">
        <v>25</v>
      </c>
      <c r="H7" s="1">
        <v>29</v>
      </c>
      <c r="I7" s="1">
        <v>33</v>
      </c>
      <c r="J7" s="1">
        <v>37</v>
      </c>
      <c r="K7" s="1">
        <v>41</v>
      </c>
    </row>
    <row r="8" spans="1:1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M8" s="1" t="s">
        <v>17</v>
      </c>
    </row>
    <row r="21" spans="1:21" ht="84">
      <c r="B21" s="2" t="s">
        <v>18</v>
      </c>
      <c r="C21" s="2" t="s">
        <v>19</v>
      </c>
      <c r="D21" s="2" t="s">
        <v>20</v>
      </c>
      <c r="E21" s="2" t="s">
        <v>21</v>
      </c>
      <c r="F21" s="2" t="s">
        <v>22</v>
      </c>
      <c r="G21" s="2" t="s">
        <v>23</v>
      </c>
      <c r="H21" s="2" t="s">
        <v>24</v>
      </c>
      <c r="I21" s="2" t="s">
        <v>25</v>
      </c>
      <c r="J21" s="2" t="s">
        <v>26</v>
      </c>
      <c r="K21" s="2" t="s">
        <v>27</v>
      </c>
      <c r="L21" s="3" t="s">
        <v>28</v>
      </c>
      <c r="M21" s="3" t="s">
        <v>29</v>
      </c>
      <c r="N21" s="3" t="s">
        <v>30</v>
      </c>
      <c r="O21" s="3" t="s">
        <v>31</v>
      </c>
    </row>
    <row r="22" spans="1:21" ht="18.75">
      <c r="A22">
        <v>1</v>
      </c>
      <c r="B22" s="6">
        <v>52</v>
      </c>
      <c r="C22" s="6">
        <v>78</v>
      </c>
      <c r="D22" s="6">
        <v>62</v>
      </c>
      <c r="E22" s="6">
        <v>55</v>
      </c>
      <c r="F22" s="6">
        <v>66</v>
      </c>
      <c r="G22" s="6">
        <v>79</v>
      </c>
      <c r="H22" s="6">
        <v>87</v>
      </c>
      <c r="I22" s="6">
        <v>45</v>
      </c>
      <c r="J22" s="6">
        <v>89</v>
      </c>
      <c r="K22" s="6">
        <v>34</v>
      </c>
      <c r="L22" s="8">
        <f>MIN(B22:K22)</f>
        <v>34</v>
      </c>
      <c r="M22" s="8">
        <f>MAX(B22:K22)</f>
        <v>89</v>
      </c>
      <c r="N22" s="8">
        <f>AVERAGE(B22:K22)</f>
        <v>64.7</v>
      </c>
      <c r="O22" s="8">
        <f>SUM(B22:K22)</f>
        <v>647</v>
      </c>
      <c r="U22" s="4" t="s">
        <v>33</v>
      </c>
    </row>
    <row r="23" spans="1:21" ht="18.75">
      <c r="A23">
        <v>2</v>
      </c>
      <c r="B23" s="10">
        <f>B$22*$A23</f>
        <v>104</v>
      </c>
      <c r="C23" s="6">
        <f t="shared" ref="C23:K31" si="1">C$22*$A23</f>
        <v>156</v>
      </c>
      <c r="D23" s="6">
        <f t="shared" si="1"/>
        <v>124</v>
      </c>
      <c r="E23" s="6">
        <f t="shared" si="1"/>
        <v>110</v>
      </c>
      <c r="F23" s="6">
        <f t="shared" si="1"/>
        <v>132</v>
      </c>
      <c r="G23" s="6">
        <f t="shared" si="1"/>
        <v>158</v>
      </c>
      <c r="H23" s="6">
        <f t="shared" si="1"/>
        <v>174</v>
      </c>
      <c r="I23" s="6">
        <f t="shared" si="1"/>
        <v>90</v>
      </c>
      <c r="J23" s="6">
        <f t="shared" si="1"/>
        <v>178</v>
      </c>
      <c r="K23" s="6">
        <f t="shared" si="1"/>
        <v>68</v>
      </c>
      <c r="L23" s="8">
        <f t="shared" ref="L23:L31" si="2">MIN(B23:K23)</f>
        <v>68</v>
      </c>
      <c r="M23" s="8">
        <f t="shared" ref="M23:M31" si="3">MAX(B23:K23)</f>
        <v>178</v>
      </c>
      <c r="N23" s="8">
        <f t="shared" ref="N23:N31" si="4">AVERAGE(B23:K23)</f>
        <v>129.4</v>
      </c>
      <c r="O23" s="8">
        <f t="shared" ref="O23:O31" si="5">SUM(B23:K23)</f>
        <v>1294</v>
      </c>
      <c r="U23" s="5" t="s">
        <v>34</v>
      </c>
    </row>
    <row r="24" spans="1:21" ht="18.75">
      <c r="A24">
        <v>3</v>
      </c>
      <c r="B24" s="6">
        <f>B$22*$A24</f>
        <v>156</v>
      </c>
      <c r="C24" s="6">
        <f t="shared" si="1"/>
        <v>234</v>
      </c>
      <c r="D24" s="6">
        <f t="shared" si="1"/>
        <v>186</v>
      </c>
      <c r="E24" s="6">
        <f t="shared" si="1"/>
        <v>165</v>
      </c>
      <c r="F24" s="6">
        <f t="shared" si="1"/>
        <v>198</v>
      </c>
      <c r="G24" s="6">
        <f t="shared" si="1"/>
        <v>237</v>
      </c>
      <c r="H24" s="6">
        <f t="shared" si="1"/>
        <v>261</v>
      </c>
      <c r="I24" s="6">
        <f t="shared" si="1"/>
        <v>135</v>
      </c>
      <c r="J24" s="6">
        <f t="shared" si="1"/>
        <v>267</v>
      </c>
      <c r="K24" s="6">
        <f t="shared" si="1"/>
        <v>102</v>
      </c>
      <c r="L24" s="8">
        <f t="shared" si="2"/>
        <v>102</v>
      </c>
      <c r="M24" s="8">
        <f t="shared" si="3"/>
        <v>267</v>
      </c>
      <c r="N24" s="8">
        <f t="shared" si="4"/>
        <v>194.1</v>
      </c>
      <c r="O24" s="8">
        <f t="shared" si="5"/>
        <v>1941</v>
      </c>
      <c r="U24" s="5" t="s">
        <v>35</v>
      </c>
    </row>
    <row r="25" spans="1:21" ht="18.75">
      <c r="A25">
        <v>4</v>
      </c>
      <c r="B25" s="6">
        <f t="shared" ref="B25:B31" si="6">B$22*$A25</f>
        <v>208</v>
      </c>
      <c r="C25" s="6">
        <f t="shared" si="1"/>
        <v>312</v>
      </c>
      <c r="D25" s="6">
        <f t="shared" si="1"/>
        <v>248</v>
      </c>
      <c r="E25" s="6">
        <f t="shared" si="1"/>
        <v>220</v>
      </c>
      <c r="F25" s="6">
        <f t="shared" si="1"/>
        <v>264</v>
      </c>
      <c r="G25" s="6">
        <f t="shared" si="1"/>
        <v>316</v>
      </c>
      <c r="H25" s="6">
        <f t="shared" si="1"/>
        <v>348</v>
      </c>
      <c r="I25" s="6">
        <f t="shared" si="1"/>
        <v>180</v>
      </c>
      <c r="J25" s="6">
        <f t="shared" si="1"/>
        <v>356</v>
      </c>
      <c r="K25" s="6">
        <f t="shared" si="1"/>
        <v>136</v>
      </c>
      <c r="L25" s="8">
        <f t="shared" si="2"/>
        <v>136</v>
      </c>
      <c r="M25" s="8">
        <f t="shared" si="3"/>
        <v>356</v>
      </c>
      <c r="N25" s="8">
        <f t="shared" si="4"/>
        <v>258.8</v>
      </c>
      <c r="O25" s="8">
        <f t="shared" si="5"/>
        <v>2588</v>
      </c>
      <c r="U25" s="5" t="s">
        <v>36</v>
      </c>
    </row>
    <row r="26" spans="1:21">
      <c r="A26">
        <v>5</v>
      </c>
      <c r="B26" s="6">
        <f t="shared" si="6"/>
        <v>260</v>
      </c>
      <c r="C26" s="6">
        <f t="shared" si="1"/>
        <v>390</v>
      </c>
      <c r="D26" s="6">
        <f t="shared" si="1"/>
        <v>310</v>
      </c>
      <c r="E26" s="6">
        <f t="shared" si="1"/>
        <v>275</v>
      </c>
      <c r="F26" s="6">
        <f t="shared" si="1"/>
        <v>330</v>
      </c>
      <c r="G26" s="6">
        <f t="shared" si="1"/>
        <v>395</v>
      </c>
      <c r="H26" s="6">
        <f t="shared" si="1"/>
        <v>435</v>
      </c>
      <c r="I26" s="6">
        <f t="shared" si="1"/>
        <v>225</v>
      </c>
      <c r="J26" s="6">
        <f t="shared" si="1"/>
        <v>445</v>
      </c>
      <c r="K26" s="6">
        <f t="shared" si="1"/>
        <v>170</v>
      </c>
      <c r="L26" s="8">
        <f t="shared" si="2"/>
        <v>170</v>
      </c>
      <c r="M26" s="8">
        <f t="shared" si="3"/>
        <v>445</v>
      </c>
      <c r="N26" s="8">
        <f t="shared" si="4"/>
        <v>323.5</v>
      </c>
      <c r="O26" s="8">
        <f t="shared" si="5"/>
        <v>3235</v>
      </c>
      <c r="R26" s="1" t="s">
        <v>32</v>
      </c>
    </row>
    <row r="27" spans="1:21">
      <c r="A27">
        <v>6</v>
      </c>
      <c r="B27" s="6">
        <f t="shared" si="6"/>
        <v>312</v>
      </c>
      <c r="C27" s="6">
        <f t="shared" si="1"/>
        <v>468</v>
      </c>
      <c r="D27" s="6">
        <f t="shared" si="1"/>
        <v>372</v>
      </c>
      <c r="E27" s="6">
        <f t="shared" si="1"/>
        <v>330</v>
      </c>
      <c r="F27" s="6">
        <f t="shared" si="1"/>
        <v>396</v>
      </c>
      <c r="G27" s="6">
        <f t="shared" si="1"/>
        <v>474</v>
      </c>
      <c r="H27" s="6">
        <f t="shared" si="1"/>
        <v>522</v>
      </c>
      <c r="I27" s="6">
        <f t="shared" si="1"/>
        <v>270</v>
      </c>
      <c r="J27" s="6">
        <f t="shared" si="1"/>
        <v>534</v>
      </c>
      <c r="K27" s="6">
        <f t="shared" si="1"/>
        <v>204</v>
      </c>
      <c r="L27" s="8">
        <f t="shared" si="2"/>
        <v>204</v>
      </c>
      <c r="M27" s="8">
        <f t="shared" si="3"/>
        <v>534</v>
      </c>
      <c r="N27" s="8">
        <f t="shared" si="4"/>
        <v>388.2</v>
      </c>
      <c r="O27" s="8">
        <f t="shared" si="5"/>
        <v>3882</v>
      </c>
    </row>
    <row r="28" spans="1:21">
      <c r="A28">
        <v>7</v>
      </c>
      <c r="B28" s="6">
        <f t="shared" si="6"/>
        <v>364</v>
      </c>
      <c r="C28" s="6">
        <f t="shared" si="1"/>
        <v>546</v>
      </c>
      <c r="D28" s="6">
        <f t="shared" si="1"/>
        <v>434</v>
      </c>
      <c r="E28" s="6">
        <f t="shared" si="1"/>
        <v>385</v>
      </c>
      <c r="F28" s="6">
        <f t="shared" si="1"/>
        <v>462</v>
      </c>
      <c r="G28" s="6">
        <f t="shared" si="1"/>
        <v>553</v>
      </c>
      <c r="H28" s="6">
        <f t="shared" si="1"/>
        <v>609</v>
      </c>
      <c r="I28" s="6">
        <f t="shared" si="1"/>
        <v>315</v>
      </c>
      <c r="J28" s="6">
        <f t="shared" si="1"/>
        <v>623</v>
      </c>
      <c r="K28" s="6">
        <f t="shared" si="1"/>
        <v>238</v>
      </c>
      <c r="L28" s="8">
        <f t="shared" si="2"/>
        <v>238</v>
      </c>
      <c r="M28" s="8">
        <f t="shared" si="3"/>
        <v>623</v>
      </c>
      <c r="N28" s="8">
        <f t="shared" si="4"/>
        <v>452.9</v>
      </c>
      <c r="O28" s="8">
        <f t="shared" si="5"/>
        <v>4529</v>
      </c>
    </row>
    <row r="29" spans="1:21">
      <c r="A29">
        <v>8</v>
      </c>
      <c r="B29" s="6">
        <f t="shared" si="6"/>
        <v>416</v>
      </c>
      <c r="C29" s="6">
        <f t="shared" si="1"/>
        <v>624</v>
      </c>
      <c r="D29" s="6">
        <f t="shared" si="1"/>
        <v>496</v>
      </c>
      <c r="E29" s="6">
        <f t="shared" si="1"/>
        <v>440</v>
      </c>
      <c r="F29" s="6">
        <f t="shared" si="1"/>
        <v>528</v>
      </c>
      <c r="G29" s="6">
        <f t="shared" si="1"/>
        <v>632</v>
      </c>
      <c r="H29" s="6">
        <f t="shared" si="1"/>
        <v>696</v>
      </c>
      <c r="I29" s="6">
        <f t="shared" si="1"/>
        <v>360</v>
      </c>
      <c r="J29" s="6">
        <f t="shared" si="1"/>
        <v>712</v>
      </c>
      <c r="K29" s="6">
        <f t="shared" si="1"/>
        <v>272</v>
      </c>
      <c r="L29" s="8">
        <f t="shared" si="2"/>
        <v>272</v>
      </c>
      <c r="M29" s="8">
        <f t="shared" si="3"/>
        <v>712</v>
      </c>
      <c r="N29" s="8">
        <f t="shared" si="4"/>
        <v>517.6</v>
      </c>
      <c r="O29" s="8">
        <f t="shared" si="5"/>
        <v>5176</v>
      </c>
    </row>
    <row r="30" spans="1:21">
      <c r="A30">
        <v>9</v>
      </c>
      <c r="B30" s="6">
        <f t="shared" si="6"/>
        <v>468</v>
      </c>
      <c r="C30" s="6">
        <f t="shared" si="1"/>
        <v>702</v>
      </c>
      <c r="D30" s="6">
        <f t="shared" si="1"/>
        <v>558</v>
      </c>
      <c r="E30" s="6">
        <f t="shared" si="1"/>
        <v>495</v>
      </c>
      <c r="F30" s="6">
        <f t="shared" si="1"/>
        <v>594</v>
      </c>
      <c r="G30" s="6">
        <f t="shared" si="1"/>
        <v>711</v>
      </c>
      <c r="H30" s="6">
        <f t="shared" si="1"/>
        <v>783</v>
      </c>
      <c r="I30" s="6">
        <f t="shared" si="1"/>
        <v>405</v>
      </c>
      <c r="J30" s="6">
        <f t="shared" si="1"/>
        <v>801</v>
      </c>
      <c r="K30" s="6">
        <f t="shared" si="1"/>
        <v>306</v>
      </c>
      <c r="L30" s="8">
        <f t="shared" si="2"/>
        <v>306</v>
      </c>
      <c r="M30" s="8">
        <f t="shared" si="3"/>
        <v>801</v>
      </c>
      <c r="N30" s="8">
        <f t="shared" si="4"/>
        <v>582.29999999999995</v>
      </c>
      <c r="O30" s="8">
        <f t="shared" si="5"/>
        <v>5823</v>
      </c>
    </row>
    <row r="31" spans="1:21">
      <c r="A31">
        <v>10</v>
      </c>
      <c r="B31" s="6">
        <f t="shared" si="6"/>
        <v>520</v>
      </c>
      <c r="C31" s="6">
        <f t="shared" si="1"/>
        <v>780</v>
      </c>
      <c r="D31" s="6">
        <f t="shared" si="1"/>
        <v>620</v>
      </c>
      <c r="E31" s="6">
        <f t="shared" si="1"/>
        <v>550</v>
      </c>
      <c r="F31" s="6">
        <f t="shared" si="1"/>
        <v>660</v>
      </c>
      <c r="G31" s="6">
        <f t="shared" si="1"/>
        <v>790</v>
      </c>
      <c r="H31" s="6">
        <f t="shared" si="1"/>
        <v>870</v>
      </c>
      <c r="I31" s="6">
        <f t="shared" si="1"/>
        <v>450</v>
      </c>
      <c r="J31" s="6">
        <f t="shared" si="1"/>
        <v>890</v>
      </c>
      <c r="K31" s="6">
        <f t="shared" si="1"/>
        <v>340</v>
      </c>
      <c r="L31" s="8">
        <f t="shared" si="2"/>
        <v>340</v>
      </c>
      <c r="M31" s="8">
        <f t="shared" si="3"/>
        <v>890</v>
      </c>
      <c r="N31" s="8">
        <f t="shared" si="4"/>
        <v>647</v>
      </c>
      <c r="O31" s="8">
        <f t="shared" si="5"/>
        <v>6470</v>
      </c>
    </row>
    <row r="35" spans="1:20">
      <c r="B35" t="s">
        <v>38</v>
      </c>
      <c r="C35" t="s">
        <v>39</v>
      </c>
      <c r="R35" s="1" t="s">
        <v>37</v>
      </c>
    </row>
    <row r="36" spans="1:20" ht="18.75">
      <c r="A36" t="s">
        <v>49</v>
      </c>
      <c r="B36" t="s">
        <v>40</v>
      </c>
      <c r="C36">
        <v>52</v>
      </c>
      <c r="I36" s="1" t="s">
        <v>44</v>
      </c>
      <c r="J36" s="1" t="s">
        <v>39</v>
      </c>
      <c r="T36" s="4" t="s">
        <v>45</v>
      </c>
    </row>
    <row r="37" spans="1:20" ht="18.75">
      <c r="A37" t="s">
        <v>19</v>
      </c>
      <c r="B37" t="s">
        <v>41</v>
      </c>
      <c r="C37">
        <v>78</v>
      </c>
      <c r="I37" s="1" t="s">
        <v>49</v>
      </c>
      <c r="J37" s="1">
        <v>52</v>
      </c>
      <c r="T37" s="7" t="s">
        <v>46</v>
      </c>
    </row>
    <row r="38" spans="1:20" ht="18.75">
      <c r="A38" t="s">
        <v>20</v>
      </c>
      <c r="B38" t="s">
        <v>42</v>
      </c>
      <c r="C38">
        <v>62</v>
      </c>
      <c r="I38" s="1" t="s">
        <v>22</v>
      </c>
      <c r="J38" s="1">
        <v>66</v>
      </c>
      <c r="T38" s="7" t="s">
        <v>47</v>
      </c>
    </row>
    <row r="39" spans="1:20" ht="18.75">
      <c r="A39" t="s">
        <v>21</v>
      </c>
      <c r="B39" t="s">
        <v>42</v>
      </c>
      <c r="C39">
        <v>55</v>
      </c>
      <c r="I39" s="1" t="s">
        <v>23</v>
      </c>
      <c r="J39" s="1">
        <v>79</v>
      </c>
      <c r="T39" s="7" t="s">
        <v>48</v>
      </c>
    </row>
    <row r="40" spans="1:20">
      <c r="A40" t="s">
        <v>22</v>
      </c>
      <c r="B40" t="s">
        <v>40</v>
      </c>
      <c r="C40">
        <v>66</v>
      </c>
      <c r="I40" s="1" t="s">
        <v>25</v>
      </c>
      <c r="J40" s="1">
        <v>45</v>
      </c>
    </row>
    <row r="41" spans="1:20">
      <c r="A41" t="s">
        <v>23</v>
      </c>
      <c r="B41" t="s">
        <v>40</v>
      </c>
      <c r="C41">
        <v>79</v>
      </c>
    </row>
    <row r="42" spans="1:20">
      <c r="A42" t="s">
        <v>24</v>
      </c>
      <c r="B42" t="s">
        <v>41</v>
      </c>
      <c r="C42">
        <v>87</v>
      </c>
    </row>
    <row r="43" spans="1:20">
      <c r="A43" t="s">
        <v>25</v>
      </c>
      <c r="B43" t="s">
        <v>40</v>
      </c>
      <c r="C43">
        <v>45</v>
      </c>
    </row>
    <row r="44" spans="1:20">
      <c r="A44" t="s">
        <v>26</v>
      </c>
      <c r="B44" t="s">
        <v>41</v>
      </c>
      <c r="C44">
        <v>89</v>
      </c>
    </row>
    <row r="45" spans="1:20">
      <c r="A45" t="s">
        <v>43</v>
      </c>
      <c r="B45" t="s">
        <v>42</v>
      </c>
      <c r="C45">
        <v>34</v>
      </c>
    </row>
    <row r="48" spans="1:20">
      <c r="R48" s="1" t="s">
        <v>50</v>
      </c>
    </row>
    <row r="49" spans="1:27" ht="18.75">
      <c r="T49" s="17" t="s">
        <v>51</v>
      </c>
      <c r="U49" s="17"/>
      <c r="V49" s="17"/>
      <c r="W49" s="17"/>
      <c r="X49" s="17"/>
      <c r="Y49" s="17"/>
      <c r="Z49" s="17"/>
      <c r="AA49" s="17"/>
    </row>
    <row r="50" spans="1:27" ht="18.75">
      <c r="A50" t="s">
        <v>44</v>
      </c>
      <c r="B50" t="s">
        <v>38</v>
      </c>
      <c r="C50" t="s">
        <v>39</v>
      </c>
      <c r="E50" s="1" t="s">
        <v>13</v>
      </c>
      <c r="F50" s="1">
        <f>AVERAGEIF(B50:B60,"АлевКо",C50:C60)</f>
        <v>84.666666666666671</v>
      </c>
      <c r="J50" t="s">
        <v>38</v>
      </c>
      <c r="K50" t="s">
        <v>39</v>
      </c>
      <c r="M50" t="s">
        <v>44</v>
      </c>
      <c r="N50" t="s">
        <v>38</v>
      </c>
      <c r="O50" t="s">
        <v>39</v>
      </c>
      <c r="T50" s="17" t="s">
        <v>52</v>
      </c>
      <c r="U50" s="17"/>
      <c r="V50" s="17"/>
      <c r="W50" s="17"/>
      <c r="X50" s="17"/>
      <c r="Y50" s="17"/>
      <c r="Z50" s="17"/>
      <c r="AA50" s="17"/>
    </row>
    <row r="51" spans="1:27" ht="18.75">
      <c r="A51" t="s">
        <v>49</v>
      </c>
      <c r="B51" t="s">
        <v>40</v>
      </c>
      <c r="C51">
        <v>52</v>
      </c>
      <c r="E51" s="1" t="s">
        <v>14</v>
      </c>
      <c r="F51" s="1">
        <f>MAX(K51:K53)</f>
        <v>62</v>
      </c>
      <c r="I51" t="s">
        <v>20</v>
      </c>
      <c r="J51" t="s">
        <v>42</v>
      </c>
      <c r="K51">
        <v>62</v>
      </c>
      <c r="M51" t="s">
        <v>49</v>
      </c>
      <c r="N51" t="s">
        <v>40</v>
      </c>
      <c r="O51">
        <v>52</v>
      </c>
      <c r="T51" s="17" t="s">
        <v>53</v>
      </c>
      <c r="U51" s="17"/>
      <c r="V51" s="17"/>
      <c r="W51" s="17"/>
      <c r="X51" s="17"/>
      <c r="Y51" s="17"/>
      <c r="Z51" s="17"/>
      <c r="AA51" s="17"/>
    </row>
    <row r="52" spans="1:27" ht="18.75">
      <c r="A52" t="s">
        <v>19</v>
      </c>
      <c r="B52" t="s">
        <v>41</v>
      </c>
      <c r="C52">
        <v>78</v>
      </c>
      <c r="E52" s="1" t="s">
        <v>15</v>
      </c>
      <c r="F52" s="1">
        <f>J57/J56*100</f>
        <v>37.403400309119014</v>
      </c>
      <c r="I52" t="s">
        <v>21</v>
      </c>
      <c r="J52" t="s">
        <v>42</v>
      </c>
      <c r="K52">
        <v>55</v>
      </c>
      <c r="M52" t="s">
        <v>22</v>
      </c>
      <c r="N52" t="s">
        <v>40</v>
      </c>
      <c r="O52">
        <v>66</v>
      </c>
      <c r="T52" s="17" t="s">
        <v>54</v>
      </c>
      <c r="U52" s="17"/>
      <c r="V52" s="17"/>
      <c r="W52" s="17"/>
      <c r="X52" s="17"/>
      <c r="Y52" s="17"/>
      <c r="Z52" s="17"/>
      <c r="AA52" s="17"/>
    </row>
    <row r="53" spans="1:27" ht="18.75">
      <c r="A53" t="s">
        <v>20</v>
      </c>
      <c r="B53" t="s">
        <v>42</v>
      </c>
      <c r="C53">
        <v>62</v>
      </c>
      <c r="I53" t="s">
        <v>43</v>
      </c>
      <c r="J53" t="s">
        <v>42</v>
      </c>
      <c r="K53">
        <v>34</v>
      </c>
      <c r="M53" t="s">
        <v>23</v>
      </c>
      <c r="N53" t="s">
        <v>40</v>
      </c>
      <c r="O53">
        <v>79</v>
      </c>
      <c r="T53" s="17"/>
      <c r="U53" s="17"/>
      <c r="V53" s="17"/>
      <c r="W53" s="17"/>
      <c r="X53" s="17"/>
      <c r="Y53" s="17"/>
      <c r="Z53" s="17"/>
      <c r="AA53" s="17"/>
    </row>
    <row r="54" spans="1:27" ht="18.75">
      <c r="A54" t="s">
        <v>21</v>
      </c>
      <c r="B54" t="s">
        <v>42</v>
      </c>
      <c r="C54">
        <v>55</v>
      </c>
      <c r="M54" t="s">
        <v>25</v>
      </c>
      <c r="N54" t="s">
        <v>40</v>
      </c>
      <c r="O54">
        <v>45</v>
      </c>
      <c r="T54" s="17"/>
      <c r="U54" s="17"/>
      <c r="V54" s="17"/>
      <c r="W54" s="17"/>
      <c r="X54" s="17"/>
      <c r="Y54" s="17"/>
      <c r="Z54" s="17"/>
      <c r="AA54" s="17"/>
    </row>
    <row r="55" spans="1:27">
      <c r="A55" t="s">
        <v>22</v>
      </c>
      <c r="B55" t="s">
        <v>40</v>
      </c>
      <c r="C55">
        <v>66</v>
      </c>
    </row>
    <row r="56" spans="1:27">
      <c r="A56" t="s">
        <v>23</v>
      </c>
      <c r="B56" t="s">
        <v>40</v>
      </c>
      <c r="C56">
        <v>79</v>
      </c>
      <c r="I56" t="s">
        <v>70</v>
      </c>
      <c r="J56">
        <f>SUM(C51:C60)</f>
        <v>647</v>
      </c>
    </row>
    <row r="57" spans="1:27">
      <c r="A57" t="s">
        <v>24</v>
      </c>
      <c r="B57" t="s">
        <v>41</v>
      </c>
      <c r="C57">
        <v>87</v>
      </c>
      <c r="I57" t="s">
        <v>71</v>
      </c>
      <c r="J57">
        <f>SUM(O51:O54)</f>
        <v>242</v>
      </c>
    </row>
    <row r="58" spans="1:27">
      <c r="A58" t="s">
        <v>25</v>
      </c>
      <c r="B58" t="s">
        <v>40</v>
      </c>
      <c r="C58">
        <v>45</v>
      </c>
    </row>
    <row r="59" spans="1:27">
      <c r="A59" t="s">
        <v>26</v>
      </c>
      <c r="B59" t="s">
        <v>41</v>
      </c>
      <c r="C59">
        <v>89</v>
      </c>
      <c r="G59">
        <f>52+66+79+45</f>
        <v>242</v>
      </c>
    </row>
    <row r="60" spans="1:27">
      <c r="A60" t="s">
        <v>43</v>
      </c>
      <c r="B60" t="s">
        <v>42</v>
      </c>
      <c r="C60">
        <v>34</v>
      </c>
    </row>
    <row r="66" spans="5:5">
      <c r="E66">
        <f>52+66+79+45</f>
        <v>242</v>
      </c>
    </row>
  </sheetData>
  <autoFilter ref="A50:C60" xr:uid="{DB37DD1C-77E2-48BE-A0E8-9A115E9B2E57}"/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D9A5-A5F6-4AA9-BCB2-1C8008638CBA}">
  <dimension ref="A1:V55"/>
  <sheetViews>
    <sheetView workbookViewId="0">
      <selection activeCell="O6" sqref="O6"/>
    </sheetView>
  </sheetViews>
  <sheetFormatPr defaultRowHeight="15"/>
  <cols>
    <col min="3" max="3" width="10" customWidth="1"/>
    <col min="4" max="4" width="12.42578125" customWidth="1"/>
  </cols>
  <sheetData>
    <row r="1" spans="1:22">
      <c r="A1" t="s">
        <v>11</v>
      </c>
      <c r="B1" t="s">
        <v>12</v>
      </c>
    </row>
    <row r="2" spans="1:22">
      <c r="A2" s="1">
        <v>15</v>
      </c>
      <c r="B2" s="1">
        <v>20</v>
      </c>
      <c r="C2" s="1"/>
      <c r="D2" s="1">
        <f>(4*A2+5*B2)^4</f>
        <v>655360000</v>
      </c>
      <c r="E2" s="1">
        <f>(3*A2-B2)/15</f>
        <v>1.6666666666666667</v>
      </c>
      <c r="F2" s="1">
        <f>(3*A2^3+7)/(4*A2-5*B2^3)</f>
        <v>-0.25368052078117176</v>
      </c>
      <c r="O2" s="1" t="s">
        <v>16</v>
      </c>
      <c r="P2" s="1"/>
    </row>
    <row r="4" spans="1:22">
      <c r="A4" s="1">
        <v>1</v>
      </c>
      <c r="B4" s="1">
        <v>3</v>
      </c>
      <c r="C4" s="1">
        <v>5</v>
      </c>
      <c r="D4" s="1">
        <v>7</v>
      </c>
      <c r="E4" s="1">
        <v>9</v>
      </c>
      <c r="F4" s="1">
        <v>11</v>
      </c>
      <c r="G4" s="1">
        <v>13</v>
      </c>
      <c r="H4" s="1">
        <v>15</v>
      </c>
      <c r="I4" s="1">
        <v>17</v>
      </c>
      <c r="J4" s="1">
        <v>19</v>
      </c>
    </row>
    <row r="5" spans="1:22">
      <c r="A5" s="1">
        <v>1</v>
      </c>
      <c r="B5" s="1">
        <f>A5*4</f>
        <v>4</v>
      </c>
      <c r="C5" s="1">
        <f t="shared" ref="C5:J5" si="0">B5*4</f>
        <v>16</v>
      </c>
      <c r="D5" s="1">
        <f t="shared" si="0"/>
        <v>64</v>
      </c>
      <c r="E5" s="1">
        <f t="shared" si="0"/>
        <v>256</v>
      </c>
      <c r="F5" s="1">
        <f t="shared" si="0"/>
        <v>1024</v>
      </c>
      <c r="G5" s="1">
        <f t="shared" si="0"/>
        <v>4096</v>
      </c>
      <c r="H5" s="1">
        <f t="shared" si="0"/>
        <v>16384</v>
      </c>
      <c r="I5" s="1">
        <f t="shared" si="0"/>
        <v>65536</v>
      </c>
      <c r="J5" s="1">
        <f t="shared" si="0"/>
        <v>262144</v>
      </c>
    </row>
    <row r="6" spans="1:22">
      <c r="A6" s="1" t="s">
        <v>55</v>
      </c>
      <c r="B6" s="1" t="s">
        <v>56</v>
      </c>
      <c r="C6" s="1" t="s">
        <v>57</v>
      </c>
      <c r="D6" s="1" t="s">
        <v>58</v>
      </c>
      <c r="E6" s="1" t="s">
        <v>59</v>
      </c>
      <c r="F6" s="1" t="s">
        <v>60</v>
      </c>
      <c r="G6" s="1" t="s">
        <v>61</v>
      </c>
      <c r="H6" s="1"/>
      <c r="I6" s="1"/>
      <c r="J6" s="1"/>
      <c r="O6" s="1" t="s">
        <v>65</v>
      </c>
    </row>
    <row r="16" spans="1:22">
      <c r="V16" s="1" t="s">
        <v>66</v>
      </c>
    </row>
    <row r="17" spans="1:22" ht="84">
      <c r="B17" s="2" t="s">
        <v>18</v>
      </c>
      <c r="C17" s="2" t="s">
        <v>19</v>
      </c>
      <c r="D17" s="2" t="s">
        <v>20</v>
      </c>
      <c r="E17" s="2" t="s">
        <v>21</v>
      </c>
      <c r="F17" s="2" t="s">
        <v>22</v>
      </c>
      <c r="G17" s="2" t="s">
        <v>23</v>
      </c>
      <c r="H17" s="2" t="s">
        <v>24</v>
      </c>
      <c r="I17" s="2" t="s">
        <v>25</v>
      </c>
      <c r="J17" s="2" t="s">
        <v>26</v>
      </c>
      <c r="K17" s="2" t="s">
        <v>27</v>
      </c>
      <c r="L17" s="3" t="s">
        <v>28</v>
      </c>
      <c r="M17" s="3" t="s">
        <v>29</v>
      </c>
      <c r="N17" s="3" t="s">
        <v>30</v>
      </c>
      <c r="O17" s="3" t="s">
        <v>31</v>
      </c>
    </row>
    <row r="18" spans="1:22" ht="45">
      <c r="A18" s="11" t="s">
        <v>62</v>
      </c>
      <c r="B18">
        <v>52</v>
      </c>
      <c r="C18">
        <v>78</v>
      </c>
      <c r="D18">
        <v>62</v>
      </c>
      <c r="E18">
        <v>55</v>
      </c>
      <c r="F18">
        <v>66</v>
      </c>
      <c r="G18">
        <v>79</v>
      </c>
      <c r="H18">
        <v>87</v>
      </c>
      <c r="I18">
        <v>45</v>
      </c>
      <c r="J18">
        <v>89</v>
      </c>
      <c r="K18">
        <v>34</v>
      </c>
      <c r="L18" s="1">
        <f>MIN(B18:K18)</f>
        <v>34</v>
      </c>
      <c r="M18" s="1">
        <f>MAX(B18:K18)</f>
        <v>89</v>
      </c>
      <c r="N18" s="1">
        <f>AVERAGE(B18:K18)</f>
        <v>64.7</v>
      </c>
      <c r="O18" s="1">
        <f>SUM(B18:K18)</f>
        <v>647</v>
      </c>
      <c r="Q18" s="12" t="s">
        <v>63</v>
      </c>
      <c r="R18" s="12"/>
      <c r="S18" s="13">
        <v>78.5</v>
      </c>
      <c r="V18" s="14"/>
    </row>
    <row r="19" spans="1:22" ht="60">
      <c r="A19" s="11" t="s">
        <v>64</v>
      </c>
      <c r="B19" s="15">
        <f>B$18/$S$18</f>
        <v>0.66242038216560506</v>
      </c>
      <c r="C19" s="15">
        <f t="shared" ref="C19:K19" si="1">C$18/$S$18</f>
        <v>0.99363057324840764</v>
      </c>
      <c r="D19" s="15">
        <f t="shared" si="1"/>
        <v>0.78980891719745228</v>
      </c>
      <c r="E19" s="15">
        <f t="shared" si="1"/>
        <v>0.70063694267515919</v>
      </c>
      <c r="F19" s="15">
        <f t="shared" si="1"/>
        <v>0.84076433121019112</v>
      </c>
      <c r="G19" s="15">
        <f t="shared" si="1"/>
        <v>1.0063694267515924</v>
      </c>
      <c r="H19" s="15">
        <f t="shared" si="1"/>
        <v>1.10828025477707</v>
      </c>
      <c r="I19" s="15">
        <f t="shared" si="1"/>
        <v>0.57324840764331209</v>
      </c>
      <c r="J19" s="15">
        <f t="shared" si="1"/>
        <v>1.1337579617834395</v>
      </c>
      <c r="K19" s="15">
        <f t="shared" si="1"/>
        <v>0.43312101910828027</v>
      </c>
      <c r="L19" s="1">
        <f>MIN(B19:K19)</f>
        <v>0.43312101910828027</v>
      </c>
      <c r="M19" s="1">
        <f>MAX(B19:K19)</f>
        <v>1.1337579617834395</v>
      </c>
      <c r="N19" s="1">
        <f>AVERAGE(B19:K19)</f>
        <v>0.82420382165605111</v>
      </c>
      <c r="O19" s="1">
        <f>SUM(B19:K19)</f>
        <v>8.2420382165605108</v>
      </c>
    </row>
    <row r="29" spans="1:22">
      <c r="O29" s="1" t="s">
        <v>37</v>
      </c>
    </row>
    <row r="31" spans="1:22">
      <c r="A31" t="s">
        <v>67</v>
      </c>
      <c r="B31" t="s">
        <v>38</v>
      </c>
      <c r="C31" t="s">
        <v>39</v>
      </c>
    </row>
    <row r="32" spans="1:22">
      <c r="A32" t="s">
        <v>18</v>
      </c>
      <c r="B32" t="s">
        <v>40</v>
      </c>
      <c r="C32">
        <v>52</v>
      </c>
    </row>
    <row r="33" spans="1:18">
      <c r="A33" t="s">
        <v>19</v>
      </c>
      <c r="B33" t="s">
        <v>41</v>
      </c>
      <c r="C33">
        <v>78</v>
      </c>
    </row>
    <row r="34" spans="1:18">
      <c r="A34" t="s">
        <v>20</v>
      </c>
      <c r="B34" t="s">
        <v>42</v>
      </c>
      <c r="C34">
        <v>62</v>
      </c>
    </row>
    <row r="35" spans="1:18">
      <c r="A35" t="s">
        <v>21</v>
      </c>
      <c r="B35" t="s">
        <v>42</v>
      </c>
      <c r="C35">
        <v>55</v>
      </c>
      <c r="Q35" s="1" t="s">
        <v>67</v>
      </c>
      <c r="R35" s="1" t="s">
        <v>39</v>
      </c>
    </row>
    <row r="36" spans="1:18">
      <c r="A36" t="s">
        <v>22</v>
      </c>
      <c r="B36" t="s">
        <v>40</v>
      </c>
      <c r="C36">
        <v>66</v>
      </c>
      <c r="Q36" s="1" t="s">
        <v>20</v>
      </c>
      <c r="R36" s="1">
        <v>62</v>
      </c>
    </row>
    <row r="37" spans="1:18">
      <c r="A37" t="s">
        <v>23</v>
      </c>
      <c r="B37" t="s">
        <v>40</v>
      </c>
      <c r="C37">
        <v>79</v>
      </c>
      <c r="Q37" s="1" t="s">
        <v>21</v>
      </c>
      <c r="R37" s="1">
        <v>55</v>
      </c>
    </row>
    <row r="38" spans="1:18">
      <c r="A38" t="s">
        <v>24</v>
      </c>
      <c r="B38" t="s">
        <v>41</v>
      </c>
      <c r="C38">
        <v>87</v>
      </c>
      <c r="Q38" s="1" t="s">
        <v>43</v>
      </c>
      <c r="R38" s="1">
        <v>34</v>
      </c>
    </row>
    <row r="39" spans="1:18">
      <c r="A39" t="s">
        <v>25</v>
      </c>
      <c r="B39" t="s">
        <v>40</v>
      </c>
      <c r="C39">
        <v>45</v>
      </c>
    </row>
    <row r="40" spans="1:18">
      <c r="A40" t="s">
        <v>26</v>
      </c>
      <c r="B40" t="s">
        <v>41</v>
      </c>
      <c r="C40">
        <v>89</v>
      </c>
    </row>
    <row r="41" spans="1:18">
      <c r="A41" t="s">
        <v>43</v>
      </c>
      <c r="B41" t="s">
        <v>42</v>
      </c>
      <c r="C41">
        <v>34</v>
      </c>
    </row>
    <row r="44" spans="1:18">
      <c r="O44" s="1" t="s">
        <v>50</v>
      </c>
    </row>
    <row r="45" spans="1:18" ht="75">
      <c r="A45" t="s">
        <v>44</v>
      </c>
      <c r="B45" t="s">
        <v>38</v>
      </c>
      <c r="C45" s="11" t="s">
        <v>68</v>
      </c>
      <c r="D45" s="16" t="s">
        <v>69</v>
      </c>
    </row>
    <row r="46" spans="1:18" ht="75">
      <c r="A46" t="s">
        <v>18</v>
      </c>
      <c r="B46" t="s">
        <v>40</v>
      </c>
      <c r="C46">
        <v>52</v>
      </c>
      <c r="D46">
        <v>77</v>
      </c>
      <c r="F46" s="1"/>
      <c r="G46" s="1" t="s">
        <v>13</v>
      </c>
      <c r="H46" s="1">
        <f ca="1">AVERAGEIF(B45:D55,"Молочный кит",D45:D55)</f>
        <v>65.75</v>
      </c>
      <c r="N46" t="s">
        <v>44</v>
      </c>
      <c r="O46" t="s">
        <v>38</v>
      </c>
      <c r="P46" s="11" t="s">
        <v>68</v>
      </c>
      <c r="Q46" s="16" t="s">
        <v>69</v>
      </c>
    </row>
    <row r="47" spans="1:18">
      <c r="A47" t="s">
        <v>19</v>
      </c>
      <c r="B47" t="s">
        <v>41</v>
      </c>
      <c r="C47">
        <v>78</v>
      </c>
      <c r="D47">
        <v>94</v>
      </c>
      <c r="F47" s="1"/>
      <c r="G47" s="1" t="s">
        <v>14</v>
      </c>
      <c r="H47" s="1">
        <f>MAX(P47:P49)</f>
        <v>89</v>
      </c>
      <c r="N47" t="s">
        <v>19</v>
      </c>
      <c r="O47" t="s">
        <v>41</v>
      </c>
      <c r="P47">
        <v>78</v>
      </c>
      <c r="Q47">
        <v>94</v>
      </c>
    </row>
    <row r="48" spans="1:18">
      <c r="A48" t="s">
        <v>20</v>
      </c>
      <c r="B48" t="s">
        <v>42</v>
      </c>
      <c r="C48">
        <v>62</v>
      </c>
      <c r="D48">
        <v>56</v>
      </c>
      <c r="F48" s="1"/>
      <c r="G48" s="1" t="s">
        <v>15</v>
      </c>
      <c r="H48" s="1">
        <f>H51/G51*100</f>
        <v>23.672230652503792</v>
      </c>
      <c r="N48" t="s">
        <v>24</v>
      </c>
      <c r="O48" t="s">
        <v>41</v>
      </c>
      <c r="P48">
        <v>87</v>
      </c>
      <c r="Q48">
        <v>77</v>
      </c>
    </row>
    <row r="49" spans="1:17">
      <c r="A49" t="s">
        <v>21</v>
      </c>
      <c r="B49" t="s">
        <v>42</v>
      </c>
      <c r="C49">
        <v>55</v>
      </c>
      <c r="D49">
        <v>46</v>
      </c>
      <c r="N49" t="s">
        <v>26</v>
      </c>
      <c r="O49" t="s">
        <v>41</v>
      </c>
      <c r="P49">
        <v>89</v>
      </c>
      <c r="Q49">
        <v>69</v>
      </c>
    </row>
    <row r="50" spans="1:17">
      <c r="A50" t="s">
        <v>22</v>
      </c>
      <c r="B50" t="s">
        <v>40</v>
      </c>
      <c r="C50">
        <v>66</v>
      </c>
      <c r="D50">
        <v>44</v>
      </c>
    </row>
    <row r="51" spans="1:17">
      <c r="A51" t="s">
        <v>23</v>
      </c>
      <c r="B51" t="s">
        <v>40</v>
      </c>
      <c r="C51">
        <v>79</v>
      </c>
      <c r="D51">
        <v>54</v>
      </c>
      <c r="G51">
        <f>SUM(D46:D55)</f>
        <v>659</v>
      </c>
      <c r="H51">
        <f>SUM(O53:O56)</f>
        <v>156</v>
      </c>
    </row>
    <row r="52" spans="1:17" ht="75">
      <c r="A52" t="s">
        <v>24</v>
      </c>
      <c r="B52" t="s">
        <v>41</v>
      </c>
      <c r="C52">
        <v>87</v>
      </c>
      <c r="D52">
        <v>77</v>
      </c>
      <c r="L52" t="s">
        <v>44</v>
      </c>
      <c r="M52" t="s">
        <v>38</v>
      </c>
      <c r="N52" s="11" t="s">
        <v>68</v>
      </c>
      <c r="O52" s="16" t="s">
        <v>69</v>
      </c>
    </row>
    <row r="53" spans="1:17">
      <c r="A53" t="s">
        <v>25</v>
      </c>
      <c r="B53" t="s">
        <v>40</v>
      </c>
      <c r="C53">
        <v>45</v>
      </c>
      <c r="D53">
        <v>88</v>
      </c>
      <c r="L53" t="s">
        <v>20</v>
      </c>
      <c r="M53" t="s">
        <v>42</v>
      </c>
      <c r="N53">
        <v>62</v>
      </c>
      <c r="O53">
        <v>56</v>
      </c>
    </row>
    <row r="54" spans="1:17">
      <c r="A54" t="s">
        <v>26</v>
      </c>
      <c r="B54" t="s">
        <v>41</v>
      </c>
      <c r="C54">
        <v>89</v>
      </c>
      <c r="D54">
        <v>69</v>
      </c>
      <c r="L54" t="s">
        <v>21</v>
      </c>
      <c r="M54" t="s">
        <v>42</v>
      </c>
      <c r="N54">
        <v>55</v>
      </c>
      <c r="O54">
        <v>46</v>
      </c>
    </row>
    <row r="55" spans="1:17">
      <c r="A55" t="s">
        <v>43</v>
      </c>
      <c r="B55" t="s">
        <v>42</v>
      </c>
      <c r="C55">
        <v>34</v>
      </c>
      <c r="D55">
        <v>54</v>
      </c>
      <c r="L55" t="s">
        <v>43</v>
      </c>
      <c r="M55" t="s">
        <v>42</v>
      </c>
      <c r="N55">
        <v>34</v>
      </c>
      <c r="O55">
        <v>54</v>
      </c>
    </row>
  </sheetData>
  <autoFilter ref="A45:D55" xr:uid="{B102D9A5-A5F6-4AA9-BCB2-1C8008638CBA}"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0EEF-F616-45B5-9ACC-987D39F0B165}">
  <dimension ref="A1:P122"/>
  <sheetViews>
    <sheetView tabSelected="1" topLeftCell="A63" workbookViewId="0">
      <selection activeCell="N84" sqref="N84"/>
    </sheetView>
  </sheetViews>
  <sheetFormatPr defaultRowHeight="15"/>
  <cols>
    <col min="1" max="1" width="14" customWidth="1"/>
    <col min="3" max="3" width="13.7109375" customWidth="1"/>
    <col min="7" max="7" width="11.28515625" customWidth="1"/>
    <col min="8" max="8" width="10.5703125" customWidth="1"/>
    <col min="9" max="9" width="10.85546875" customWidth="1"/>
    <col min="10" max="11" width="13.28515625" customWidth="1"/>
    <col min="12" max="12" width="7.85546875" customWidth="1"/>
  </cols>
  <sheetData>
    <row r="1" spans="1:12">
      <c r="A1" t="s">
        <v>11</v>
      </c>
      <c r="B1" t="s">
        <v>12</v>
      </c>
    </row>
    <row r="2" spans="1:12">
      <c r="A2">
        <v>12</v>
      </c>
      <c r="B2">
        <v>34</v>
      </c>
      <c r="D2">
        <f>(5*A2+7*B2)^3</f>
        <v>26463592</v>
      </c>
      <c r="E2">
        <f>(2*A2-7*B2)/15</f>
        <v>-14.266666666666667</v>
      </c>
      <c r="F2">
        <f>(5*A2^3+8)/(4*A2-3*B2^3)</f>
        <v>-7.3372700739835747E-2</v>
      </c>
    </row>
    <row r="6" spans="1:12">
      <c r="A6">
        <v>1</v>
      </c>
      <c r="B6">
        <f>A6*6</f>
        <v>6</v>
      </c>
      <c r="C6">
        <f t="shared" ref="C6:L6" si="0">B6*6</f>
        <v>36</v>
      </c>
      <c r="D6">
        <f t="shared" si="0"/>
        <v>216</v>
      </c>
      <c r="E6">
        <f t="shared" si="0"/>
        <v>1296</v>
      </c>
      <c r="F6">
        <f t="shared" si="0"/>
        <v>7776</v>
      </c>
      <c r="G6">
        <f t="shared" si="0"/>
        <v>46656</v>
      </c>
      <c r="H6">
        <f t="shared" si="0"/>
        <v>279936</v>
      </c>
      <c r="I6">
        <f t="shared" si="0"/>
        <v>1679616</v>
      </c>
      <c r="J6">
        <f t="shared" si="0"/>
        <v>10077696</v>
      </c>
      <c r="K6">
        <f t="shared" si="0"/>
        <v>60466176</v>
      </c>
      <c r="L6">
        <f t="shared" si="0"/>
        <v>362797056</v>
      </c>
    </row>
    <row r="7" spans="1:12">
      <c r="A7">
        <v>1</v>
      </c>
      <c r="B7">
        <v>6</v>
      </c>
      <c r="C7">
        <v>11</v>
      </c>
      <c r="D7">
        <v>16</v>
      </c>
      <c r="E7">
        <v>21</v>
      </c>
      <c r="F7">
        <v>26</v>
      </c>
      <c r="G7">
        <v>31</v>
      </c>
      <c r="H7">
        <v>36</v>
      </c>
      <c r="I7">
        <v>41</v>
      </c>
      <c r="J7">
        <v>46</v>
      </c>
      <c r="K7">
        <v>51</v>
      </c>
      <c r="L7">
        <v>56</v>
      </c>
    </row>
    <row r="8" spans="1:12">
      <c r="A8" t="s">
        <v>72</v>
      </c>
      <c r="B8" t="s">
        <v>73</v>
      </c>
      <c r="C8" t="s">
        <v>74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t="s">
        <v>82</v>
      </c>
      <c r="L8" t="s">
        <v>83</v>
      </c>
    </row>
    <row r="22" spans="1:10">
      <c r="A22" t="s">
        <v>84</v>
      </c>
      <c r="B22" t="s">
        <v>85</v>
      </c>
      <c r="C22" t="s">
        <v>86</v>
      </c>
      <c r="D22" t="s">
        <v>87</v>
      </c>
      <c r="E22" s="6" t="s">
        <v>88</v>
      </c>
      <c r="F22" t="s">
        <v>100</v>
      </c>
      <c r="I22" s="12" t="s">
        <v>70</v>
      </c>
      <c r="J22" s="9">
        <v>1200</v>
      </c>
    </row>
    <row r="23" spans="1:10">
      <c r="A23" s="18">
        <v>37257</v>
      </c>
      <c r="B23" t="s">
        <v>89</v>
      </c>
      <c r="C23" t="s">
        <v>90</v>
      </c>
      <c r="D23">
        <v>2</v>
      </c>
      <c r="E23" s="6">
        <v>14</v>
      </c>
      <c r="F23" s="19">
        <f>$J$22/$E23</f>
        <v>85.714285714285708</v>
      </c>
    </row>
    <row r="24" spans="1:10">
      <c r="A24" s="18">
        <v>37257</v>
      </c>
      <c r="B24" t="s">
        <v>91</v>
      </c>
      <c r="C24" t="s">
        <v>92</v>
      </c>
      <c r="D24">
        <v>0.5</v>
      </c>
      <c r="E24" s="6">
        <v>3.25</v>
      </c>
      <c r="F24" s="19">
        <f t="shared" ref="F24:F46" si="1">$J$22/$E24</f>
        <v>369.23076923076923</v>
      </c>
    </row>
    <row r="25" spans="1:10">
      <c r="A25" s="18">
        <v>37257</v>
      </c>
      <c r="B25" t="s">
        <v>93</v>
      </c>
      <c r="C25" t="s">
        <v>94</v>
      </c>
      <c r="D25">
        <v>1</v>
      </c>
      <c r="E25" s="6">
        <v>7</v>
      </c>
      <c r="F25" s="19">
        <f t="shared" si="1"/>
        <v>171.42857142857142</v>
      </c>
    </row>
    <row r="26" spans="1:10">
      <c r="A26" s="18">
        <v>37257</v>
      </c>
      <c r="B26" t="s">
        <v>89</v>
      </c>
      <c r="C26" t="s">
        <v>94</v>
      </c>
      <c r="D26">
        <v>0.8</v>
      </c>
      <c r="E26" s="6">
        <v>5.2</v>
      </c>
      <c r="F26" s="19">
        <f t="shared" si="1"/>
        <v>230.76923076923077</v>
      </c>
    </row>
    <row r="27" spans="1:10">
      <c r="A27" s="18">
        <v>37257</v>
      </c>
      <c r="B27" t="s">
        <v>91</v>
      </c>
      <c r="C27" t="s">
        <v>90</v>
      </c>
      <c r="D27">
        <v>3</v>
      </c>
      <c r="E27" s="6">
        <v>21</v>
      </c>
      <c r="F27" s="19">
        <f t="shared" si="1"/>
        <v>57.142857142857146</v>
      </c>
      <c r="I27" s="12" t="s">
        <v>98</v>
      </c>
      <c r="J27" s="9">
        <f>MIN(E22:E46)</f>
        <v>2.6</v>
      </c>
    </row>
    <row r="28" spans="1:10">
      <c r="A28" s="18">
        <v>37258</v>
      </c>
      <c r="B28" t="s">
        <v>93</v>
      </c>
      <c r="C28" t="s">
        <v>94</v>
      </c>
      <c r="D28">
        <v>0.6</v>
      </c>
      <c r="E28" s="6">
        <v>3.9</v>
      </c>
      <c r="F28" s="19">
        <f t="shared" si="1"/>
        <v>307.69230769230768</v>
      </c>
      <c r="I28" s="12" t="s">
        <v>29</v>
      </c>
      <c r="J28" s="9">
        <f>MAX(E23:E46)</f>
        <v>21</v>
      </c>
    </row>
    <row r="29" spans="1:10">
      <c r="A29" s="18">
        <v>37258</v>
      </c>
      <c r="B29" t="s">
        <v>89</v>
      </c>
      <c r="C29" t="s">
        <v>90</v>
      </c>
      <c r="D29">
        <v>2</v>
      </c>
      <c r="E29" s="6">
        <v>14</v>
      </c>
      <c r="F29" s="19">
        <f t="shared" si="1"/>
        <v>85.714285714285708</v>
      </c>
      <c r="I29" s="12" t="s">
        <v>99</v>
      </c>
      <c r="J29" s="9">
        <f>AVERAGE(E23:E46)</f>
        <v>8.1458333333333321</v>
      </c>
    </row>
    <row r="30" spans="1:10">
      <c r="A30" s="18">
        <v>37258</v>
      </c>
      <c r="B30" t="s">
        <v>93</v>
      </c>
      <c r="C30" t="s">
        <v>94</v>
      </c>
      <c r="D30">
        <v>0.8</v>
      </c>
      <c r="E30" s="6">
        <v>5.2</v>
      </c>
      <c r="F30" s="19">
        <f t="shared" si="1"/>
        <v>230.76923076923077</v>
      </c>
    </row>
    <row r="31" spans="1:10">
      <c r="A31" s="18">
        <v>37258</v>
      </c>
      <c r="B31" t="s">
        <v>95</v>
      </c>
      <c r="C31" t="s">
        <v>90</v>
      </c>
      <c r="D31">
        <v>1.5</v>
      </c>
      <c r="E31" s="6">
        <v>10.5</v>
      </c>
      <c r="F31" s="19">
        <f t="shared" si="1"/>
        <v>114.28571428571429</v>
      </c>
    </row>
    <row r="32" spans="1:10">
      <c r="A32" s="18">
        <v>37258</v>
      </c>
      <c r="B32" t="s">
        <v>89</v>
      </c>
      <c r="C32" t="s">
        <v>92</v>
      </c>
      <c r="D32">
        <v>0.5</v>
      </c>
      <c r="E32" s="6">
        <v>3.25</v>
      </c>
      <c r="F32" s="19">
        <f t="shared" si="1"/>
        <v>369.23076923076923</v>
      </c>
    </row>
    <row r="33" spans="1:7">
      <c r="A33" s="18">
        <v>37259</v>
      </c>
      <c r="B33" t="s">
        <v>89</v>
      </c>
      <c r="C33" t="s">
        <v>90</v>
      </c>
      <c r="D33">
        <v>2</v>
      </c>
      <c r="E33" s="6">
        <v>14</v>
      </c>
      <c r="F33" s="19">
        <f t="shared" si="1"/>
        <v>85.714285714285708</v>
      </c>
    </row>
    <row r="34" spans="1:7">
      <c r="A34" s="18">
        <v>37259</v>
      </c>
      <c r="B34" t="s">
        <v>91</v>
      </c>
      <c r="C34" t="s">
        <v>94</v>
      </c>
      <c r="D34">
        <v>0.9</v>
      </c>
      <c r="E34" s="6">
        <v>5.85</v>
      </c>
      <c r="F34" s="19">
        <f t="shared" si="1"/>
        <v>205.12820512820514</v>
      </c>
    </row>
    <row r="35" spans="1:7">
      <c r="A35" s="18">
        <v>37259</v>
      </c>
      <c r="B35" t="s">
        <v>91</v>
      </c>
      <c r="C35" t="s">
        <v>90</v>
      </c>
      <c r="D35">
        <v>1</v>
      </c>
      <c r="E35" s="6">
        <v>7</v>
      </c>
      <c r="F35" s="19">
        <f t="shared" si="1"/>
        <v>171.42857142857142</v>
      </c>
    </row>
    <row r="36" spans="1:7">
      <c r="A36" s="18">
        <v>37259</v>
      </c>
      <c r="B36" t="s">
        <v>93</v>
      </c>
      <c r="C36" t="s">
        <v>92</v>
      </c>
      <c r="D36">
        <v>0.5</v>
      </c>
      <c r="E36" s="6">
        <v>3.25</v>
      </c>
      <c r="F36" s="19">
        <f t="shared" si="1"/>
        <v>369.23076923076923</v>
      </c>
    </row>
    <row r="37" spans="1:7">
      <c r="A37" s="18">
        <v>37259</v>
      </c>
      <c r="B37" t="s">
        <v>93</v>
      </c>
      <c r="C37" t="s">
        <v>90</v>
      </c>
      <c r="D37">
        <v>3</v>
      </c>
      <c r="E37" s="6">
        <v>21</v>
      </c>
      <c r="F37" s="19">
        <f t="shared" si="1"/>
        <v>57.142857142857146</v>
      </c>
    </row>
    <row r="38" spans="1:7">
      <c r="A38" s="18">
        <v>37259</v>
      </c>
      <c r="B38" t="s">
        <v>91</v>
      </c>
      <c r="C38" t="s">
        <v>94</v>
      </c>
      <c r="D38">
        <v>0.4</v>
      </c>
      <c r="E38" s="6">
        <v>2.6</v>
      </c>
      <c r="F38" s="19">
        <f t="shared" si="1"/>
        <v>461.53846153846155</v>
      </c>
      <c r="G38" s="18"/>
    </row>
    <row r="39" spans="1:7">
      <c r="A39" s="18">
        <v>37259</v>
      </c>
      <c r="B39" t="s">
        <v>96</v>
      </c>
      <c r="C39" t="s">
        <v>90</v>
      </c>
      <c r="D39">
        <v>1</v>
      </c>
      <c r="E39" s="6">
        <v>7</v>
      </c>
      <c r="F39" s="19">
        <f t="shared" si="1"/>
        <v>171.42857142857142</v>
      </c>
      <c r="G39" s="18"/>
    </row>
    <row r="40" spans="1:7">
      <c r="A40" s="18">
        <v>37260</v>
      </c>
      <c r="B40" t="s">
        <v>93</v>
      </c>
      <c r="C40" t="s">
        <v>94</v>
      </c>
      <c r="D40">
        <v>0.6</v>
      </c>
      <c r="E40" s="6">
        <v>3.9</v>
      </c>
      <c r="F40" s="19">
        <f t="shared" si="1"/>
        <v>307.69230769230768</v>
      </c>
      <c r="G40" s="18"/>
    </row>
    <row r="41" spans="1:7">
      <c r="A41" s="18">
        <v>37260</v>
      </c>
      <c r="B41" t="s">
        <v>95</v>
      </c>
      <c r="C41" t="s">
        <v>90</v>
      </c>
      <c r="D41">
        <v>1</v>
      </c>
      <c r="E41" s="6">
        <v>7</v>
      </c>
      <c r="F41" s="19">
        <f t="shared" si="1"/>
        <v>171.42857142857142</v>
      </c>
      <c r="G41" s="18"/>
    </row>
    <row r="42" spans="1:7">
      <c r="A42" s="18">
        <v>37260</v>
      </c>
      <c r="B42" t="s">
        <v>89</v>
      </c>
      <c r="C42" t="s">
        <v>94</v>
      </c>
      <c r="D42">
        <v>0.7</v>
      </c>
      <c r="E42" s="6">
        <v>4.55</v>
      </c>
      <c r="F42" s="19">
        <f t="shared" si="1"/>
        <v>263.73626373626377</v>
      </c>
    </row>
    <row r="43" spans="1:7">
      <c r="A43" s="18">
        <v>37260</v>
      </c>
      <c r="B43" t="s">
        <v>97</v>
      </c>
      <c r="C43" t="s">
        <v>90</v>
      </c>
      <c r="D43">
        <v>2</v>
      </c>
      <c r="E43" s="6">
        <v>14</v>
      </c>
      <c r="F43" s="19">
        <f t="shared" si="1"/>
        <v>85.714285714285708</v>
      </c>
    </row>
    <row r="44" spans="1:7">
      <c r="A44" s="18">
        <v>37260</v>
      </c>
      <c r="B44" t="s">
        <v>93</v>
      </c>
      <c r="C44" t="s">
        <v>94</v>
      </c>
      <c r="D44">
        <v>0.9</v>
      </c>
      <c r="E44" s="6">
        <v>5.85</v>
      </c>
      <c r="F44" s="19">
        <f t="shared" si="1"/>
        <v>205.12820512820514</v>
      </c>
    </row>
    <row r="45" spans="1:7">
      <c r="A45" s="18">
        <v>37260</v>
      </c>
      <c r="B45" t="s">
        <v>89</v>
      </c>
      <c r="C45" t="s">
        <v>90</v>
      </c>
      <c r="D45">
        <v>1</v>
      </c>
      <c r="E45" s="6">
        <v>7</v>
      </c>
      <c r="F45" s="19">
        <f t="shared" si="1"/>
        <v>171.42857142857142</v>
      </c>
    </row>
    <row r="46" spans="1:7">
      <c r="A46" s="18">
        <v>37260</v>
      </c>
      <c r="B46" t="s">
        <v>91</v>
      </c>
      <c r="C46" t="s">
        <v>94</v>
      </c>
      <c r="D46">
        <v>0.8</v>
      </c>
      <c r="E46" s="6">
        <v>5.2</v>
      </c>
      <c r="F46" s="19">
        <f t="shared" si="1"/>
        <v>230.76923076923077</v>
      </c>
    </row>
    <row r="48" spans="1:7">
      <c r="A48" t="s">
        <v>84</v>
      </c>
      <c r="B48" t="s">
        <v>85</v>
      </c>
      <c r="C48" t="s">
        <v>86</v>
      </c>
      <c r="D48" t="s">
        <v>87</v>
      </c>
      <c r="E48" t="s">
        <v>88</v>
      </c>
    </row>
    <row r="49" spans="1:9">
      <c r="A49" s="18">
        <v>37257</v>
      </c>
      <c r="B49" t="s">
        <v>89</v>
      </c>
      <c r="C49" t="s">
        <v>90</v>
      </c>
      <c r="D49">
        <v>2</v>
      </c>
      <c r="E49">
        <v>14</v>
      </c>
    </row>
    <row r="50" spans="1:9">
      <c r="A50" s="18">
        <v>37257</v>
      </c>
      <c r="B50" t="s">
        <v>91</v>
      </c>
      <c r="C50" t="s">
        <v>92</v>
      </c>
      <c r="D50">
        <v>0.5</v>
      </c>
      <c r="E50">
        <v>3.25</v>
      </c>
    </row>
    <row r="51" spans="1:9">
      <c r="A51" s="18">
        <v>37257</v>
      </c>
      <c r="B51" t="s">
        <v>93</v>
      </c>
      <c r="C51" t="s">
        <v>94</v>
      </c>
      <c r="D51">
        <v>1</v>
      </c>
      <c r="E51">
        <v>7</v>
      </c>
      <c r="H51" t="s">
        <v>85</v>
      </c>
      <c r="I51" t="s">
        <v>88</v>
      </c>
    </row>
    <row r="52" spans="1:9">
      <c r="A52" s="18">
        <v>37257</v>
      </c>
      <c r="B52" t="s">
        <v>89</v>
      </c>
      <c r="C52" t="s">
        <v>94</v>
      </c>
      <c r="D52">
        <v>0.8</v>
      </c>
      <c r="E52">
        <v>5.2</v>
      </c>
      <c r="H52" t="s">
        <v>89</v>
      </c>
      <c r="I52">
        <v>14</v>
      </c>
    </row>
    <row r="53" spans="1:9">
      <c r="A53" s="18">
        <v>37257</v>
      </c>
      <c r="B53" t="s">
        <v>91</v>
      </c>
      <c r="C53" t="s">
        <v>90</v>
      </c>
      <c r="D53">
        <v>3</v>
      </c>
      <c r="E53">
        <v>21</v>
      </c>
      <c r="H53" t="s">
        <v>91</v>
      </c>
      <c r="I53">
        <v>21</v>
      </c>
    </row>
    <row r="54" spans="1:9">
      <c r="A54" s="18">
        <v>37258</v>
      </c>
      <c r="B54" t="s">
        <v>93</v>
      </c>
      <c r="C54" t="s">
        <v>94</v>
      </c>
      <c r="D54">
        <v>0.6</v>
      </c>
      <c r="E54">
        <v>3.9</v>
      </c>
      <c r="H54" t="s">
        <v>89</v>
      </c>
      <c r="I54">
        <v>14</v>
      </c>
    </row>
    <row r="55" spans="1:9">
      <c r="A55" s="18">
        <v>37258</v>
      </c>
      <c r="B55" t="s">
        <v>89</v>
      </c>
      <c r="C55" t="s">
        <v>90</v>
      </c>
      <c r="D55">
        <v>2</v>
      </c>
      <c r="E55">
        <v>14</v>
      </c>
      <c r="H55" t="s">
        <v>95</v>
      </c>
      <c r="I55">
        <v>10.5</v>
      </c>
    </row>
    <row r="56" spans="1:9">
      <c r="A56" s="18">
        <v>37258</v>
      </c>
      <c r="B56" t="s">
        <v>93</v>
      </c>
      <c r="C56" t="s">
        <v>94</v>
      </c>
      <c r="D56">
        <v>0.8</v>
      </c>
      <c r="E56">
        <v>5.2</v>
      </c>
      <c r="H56" t="s">
        <v>89</v>
      </c>
      <c r="I56">
        <v>14</v>
      </c>
    </row>
    <row r="57" spans="1:9">
      <c r="A57" s="18">
        <v>37258</v>
      </c>
      <c r="B57" t="s">
        <v>95</v>
      </c>
      <c r="C57" t="s">
        <v>90</v>
      </c>
      <c r="D57">
        <v>1.5</v>
      </c>
      <c r="E57">
        <v>10.5</v>
      </c>
      <c r="H57" t="s">
        <v>91</v>
      </c>
      <c r="I57">
        <v>7</v>
      </c>
    </row>
    <row r="58" spans="1:9">
      <c r="A58" s="18">
        <v>37258</v>
      </c>
      <c r="B58" t="s">
        <v>89</v>
      </c>
      <c r="C58" t="s">
        <v>92</v>
      </c>
      <c r="D58">
        <v>0.5</v>
      </c>
      <c r="E58">
        <v>3.25</v>
      </c>
      <c r="H58" t="s">
        <v>93</v>
      </c>
      <c r="I58">
        <v>21</v>
      </c>
    </row>
    <row r="59" spans="1:9">
      <c r="A59" s="18">
        <v>37259</v>
      </c>
      <c r="B59" t="s">
        <v>89</v>
      </c>
      <c r="C59" t="s">
        <v>90</v>
      </c>
      <c r="D59">
        <v>2</v>
      </c>
      <c r="E59">
        <v>14</v>
      </c>
      <c r="H59" t="s">
        <v>96</v>
      </c>
      <c r="I59">
        <v>7</v>
      </c>
    </row>
    <row r="60" spans="1:9">
      <c r="A60" s="18">
        <v>37259</v>
      </c>
      <c r="B60" t="s">
        <v>91</v>
      </c>
      <c r="C60" t="s">
        <v>94</v>
      </c>
      <c r="D60">
        <v>0.9</v>
      </c>
      <c r="E60">
        <v>5.85</v>
      </c>
      <c r="H60" t="s">
        <v>95</v>
      </c>
      <c r="I60">
        <v>7</v>
      </c>
    </row>
    <row r="61" spans="1:9">
      <c r="A61" s="18">
        <v>37259</v>
      </c>
      <c r="B61" t="s">
        <v>91</v>
      </c>
      <c r="C61" t="s">
        <v>90</v>
      </c>
      <c r="D61">
        <v>1</v>
      </c>
      <c r="E61">
        <v>7</v>
      </c>
      <c r="H61" t="s">
        <v>97</v>
      </c>
      <c r="I61">
        <v>14</v>
      </c>
    </row>
    <row r="62" spans="1:9">
      <c r="A62" s="18">
        <v>37259</v>
      </c>
      <c r="B62" t="s">
        <v>93</v>
      </c>
      <c r="C62" t="s">
        <v>92</v>
      </c>
      <c r="D62">
        <v>0.5</v>
      </c>
      <c r="E62">
        <v>3.25</v>
      </c>
      <c r="H62" t="s">
        <v>89</v>
      </c>
      <c r="I62">
        <v>7</v>
      </c>
    </row>
    <row r="63" spans="1:9">
      <c r="A63" s="18">
        <v>37259</v>
      </c>
      <c r="B63" t="s">
        <v>93</v>
      </c>
      <c r="C63" t="s">
        <v>90</v>
      </c>
      <c r="D63">
        <v>3</v>
      </c>
      <c r="E63">
        <v>21</v>
      </c>
    </row>
    <row r="64" spans="1:9">
      <c r="A64" s="18">
        <v>37259</v>
      </c>
      <c r="B64" t="s">
        <v>91</v>
      </c>
      <c r="C64" t="s">
        <v>94</v>
      </c>
      <c r="D64">
        <v>0.4</v>
      </c>
      <c r="E64">
        <v>2.6</v>
      </c>
    </row>
    <row r="65" spans="1:12">
      <c r="A65" s="18">
        <v>37259</v>
      </c>
      <c r="B65" t="s">
        <v>96</v>
      </c>
      <c r="C65" t="s">
        <v>90</v>
      </c>
      <c r="D65">
        <v>1</v>
      </c>
      <c r="E65">
        <v>7</v>
      </c>
    </row>
    <row r="66" spans="1:12">
      <c r="A66" s="18">
        <v>37260</v>
      </c>
      <c r="B66" t="s">
        <v>93</v>
      </c>
      <c r="C66" t="s">
        <v>94</v>
      </c>
      <c r="D66">
        <v>0.6</v>
      </c>
      <c r="E66">
        <v>3.9</v>
      </c>
    </row>
    <row r="67" spans="1:12">
      <c r="A67" s="18">
        <v>37260</v>
      </c>
      <c r="B67" t="s">
        <v>95</v>
      </c>
      <c r="C67" t="s">
        <v>90</v>
      </c>
      <c r="D67">
        <v>1</v>
      </c>
      <c r="E67">
        <v>7</v>
      </c>
    </row>
    <row r="68" spans="1:12">
      <c r="A68" s="18">
        <v>37260</v>
      </c>
      <c r="B68" t="s">
        <v>89</v>
      </c>
      <c r="C68" t="s">
        <v>94</v>
      </c>
      <c r="D68">
        <v>0.7</v>
      </c>
      <c r="E68">
        <v>4.55</v>
      </c>
    </row>
    <row r="69" spans="1:12">
      <c r="A69" s="18">
        <v>37260</v>
      </c>
      <c r="B69" t="s">
        <v>97</v>
      </c>
      <c r="C69" t="s">
        <v>90</v>
      </c>
      <c r="D69">
        <v>2</v>
      </c>
      <c r="E69">
        <v>14</v>
      </c>
    </row>
    <row r="70" spans="1:12">
      <c r="A70" s="18">
        <v>37260</v>
      </c>
      <c r="B70" t="s">
        <v>93</v>
      </c>
      <c r="C70" t="s">
        <v>94</v>
      </c>
      <c r="D70">
        <v>0.9</v>
      </c>
      <c r="E70">
        <v>5.85</v>
      </c>
    </row>
    <row r="71" spans="1:12">
      <c r="A71" s="18">
        <v>37260</v>
      </c>
      <c r="B71" t="s">
        <v>89</v>
      </c>
      <c r="C71" t="s">
        <v>90</v>
      </c>
      <c r="D71">
        <v>1</v>
      </c>
      <c r="E71">
        <v>7</v>
      </c>
    </row>
    <row r="72" spans="1:12">
      <c r="A72" s="18">
        <v>37260</v>
      </c>
      <c r="B72" t="s">
        <v>91</v>
      </c>
      <c r="C72" t="s">
        <v>94</v>
      </c>
      <c r="D72">
        <v>0.8</v>
      </c>
      <c r="E72">
        <v>5.2</v>
      </c>
    </row>
    <row r="79" spans="1:12">
      <c r="A79" t="s">
        <v>84</v>
      </c>
      <c r="B79" t="s">
        <v>85</v>
      </c>
      <c r="C79" t="s">
        <v>86</v>
      </c>
      <c r="D79" t="s">
        <v>87</v>
      </c>
      <c r="E79" t="s">
        <v>88</v>
      </c>
      <c r="K79" s="12" t="s">
        <v>101</v>
      </c>
      <c r="L79" s="20">
        <f>AVERAGEIF(C80:C103,"Посылка",D80:D103)</f>
        <v>1.7727272727272727</v>
      </c>
    </row>
    <row r="80" spans="1:12">
      <c r="A80" s="18">
        <v>37257</v>
      </c>
      <c r="B80" t="s">
        <v>89</v>
      </c>
      <c r="C80" t="s">
        <v>90</v>
      </c>
      <c r="D80">
        <v>2</v>
      </c>
      <c r="E80">
        <v>14</v>
      </c>
      <c r="K80" s="12" t="s">
        <v>102</v>
      </c>
      <c r="L80" s="12">
        <f>MAX(O113:O122)</f>
        <v>7</v>
      </c>
    </row>
    <row r="81" spans="1:12">
      <c r="A81" s="18">
        <v>37257</v>
      </c>
      <c r="B81" t="s">
        <v>91</v>
      </c>
      <c r="C81" t="s">
        <v>92</v>
      </c>
      <c r="D81">
        <v>0.5</v>
      </c>
      <c r="E81">
        <v>3.25</v>
      </c>
      <c r="K81" s="12" t="s">
        <v>103</v>
      </c>
      <c r="L81" s="20">
        <f>J88/J87*100</f>
        <v>36.363636363636367</v>
      </c>
    </row>
    <row r="82" spans="1:12">
      <c r="A82" s="18">
        <v>37257</v>
      </c>
      <c r="B82" t="s">
        <v>93</v>
      </c>
      <c r="C82" t="s">
        <v>94</v>
      </c>
      <c r="D82">
        <v>1</v>
      </c>
      <c r="E82">
        <v>7</v>
      </c>
    </row>
    <row r="83" spans="1:12">
      <c r="A83" s="18">
        <v>37257</v>
      </c>
      <c r="B83" t="s">
        <v>89</v>
      </c>
      <c r="C83" t="s">
        <v>94</v>
      </c>
      <c r="D83">
        <v>0.8</v>
      </c>
      <c r="E83">
        <v>5.2</v>
      </c>
    </row>
    <row r="84" spans="1:12">
      <c r="A84" s="18">
        <v>37257</v>
      </c>
      <c r="B84" t="s">
        <v>91</v>
      </c>
      <c r="C84" t="s">
        <v>90</v>
      </c>
      <c r="D84">
        <v>3</v>
      </c>
      <c r="E84">
        <v>21</v>
      </c>
    </row>
    <row r="85" spans="1:12">
      <c r="A85" s="18">
        <v>37258</v>
      </c>
      <c r="B85" t="s">
        <v>93</v>
      </c>
      <c r="C85" t="s">
        <v>94</v>
      </c>
      <c r="D85">
        <v>0.6</v>
      </c>
      <c r="E85">
        <v>3.9</v>
      </c>
    </row>
    <row r="86" spans="1:12">
      <c r="A86" s="18">
        <v>37258</v>
      </c>
      <c r="B86" t="s">
        <v>89</v>
      </c>
      <c r="C86" t="s">
        <v>90</v>
      </c>
      <c r="D86">
        <v>2</v>
      </c>
      <c r="E86">
        <v>14</v>
      </c>
    </row>
    <row r="87" spans="1:12">
      <c r="A87" s="18">
        <v>37258</v>
      </c>
      <c r="B87" t="s">
        <v>93</v>
      </c>
      <c r="C87" t="s">
        <v>94</v>
      </c>
      <c r="D87">
        <v>0.8</v>
      </c>
      <c r="E87">
        <v>5.2</v>
      </c>
      <c r="I87" t="s">
        <v>104</v>
      </c>
      <c r="J87">
        <f>COUNT(D112:D122)</f>
        <v>11</v>
      </c>
    </row>
    <row r="88" spans="1:12">
      <c r="A88" s="18">
        <v>37258</v>
      </c>
      <c r="B88" t="s">
        <v>95</v>
      </c>
      <c r="C88" t="s">
        <v>90</v>
      </c>
      <c r="D88">
        <v>1.5</v>
      </c>
      <c r="E88">
        <v>10.5</v>
      </c>
      <c r="I88" t="s">
        <v>105</v>
      </c>
      <c r="J88">
        <f>COUNTIF(B112:B122,"Москва")</f>
        <v>4</v>
      </c>
    </row>
    <row r="89" spans="1:12">
      <c r="A89" s="18">
        <v>37258</v>
      </c>
      <c r="B89" t="s">
        <v>89</v>
      </c>
      <c r="C89" t="s">
        <v>92</v>
      </c>
      <c r="D89">
        <v>0.5</v>
      </c>
      <c r="E89">
        <v>3.25</v>
      </c>
    </row>
    <row r="90" spans="1:12">
      <c r="A90" s="18">
        <v>37259</v>
      </c>
      <c r="B90" t="s">
        <v>89</v>
      </c>
      <c r="C90" t="s">
        <v>90</v>
      </c>
      <c r="D90">
        <v>2</v>
      </c>
      <c r="E90">
        <v>14</v>
      </c>
    </row>
    <row r="91" spans="1:12">
      <c r="A91" s="18">
        <v>37259</v>
      </c>
      <c r="B91" t="s">
        <v>91</v>
      </c>
      <c r="C91" t="s">
        <v>94</v>
      </c>
      <c r="D91">
        <v>0.9</v>
      </c>
      <c r="E91">
        <v>5.85</v>
      </c>
    </row>
    <row r="92" spans="1:12">
      <c r="A92" s="18">
        <v>37259</v>
      </c>
      <c r="B92" t="s">
        <v>91</v>
      </c>
      <c r="C92" t="s">
        <v>90</v>
      </c>
      <c r="D92">
        <v>1</v>
      </c>
      <c r="E92">
        <v>7</v>
      </c>
    </row>
    <row r="93" spans="1:12">
      <c r="A93" s="18">
        <v>37259</v>
      </c>
      <c r="B93" t="s">
        <v>93</v>
      </c>
      <c r="C93" t="s">
        <v>92</v>
      </c>
      <c r="D93">
        <v>0.5</v>
      </c>
      <c r="E93">
        <v>3.25</v>
      </c>
    </row>
    <row r="94" spans="1:12">
      <c r="A94" s="18">
        <v>37259</v>
      </c>
      <c r="B94" t="s">
        <v>93</v>
      </c>
      <c r="C94" t="s">
        <v>90</v>
      </c>
      <c r="D94">
        <v>3</v>
      </c>
      <c r="E94">
        <v>21</v>
      </c>
    </row>
    <row r="95" spans="1:12">
      <c r="A95" s="18">
        <v>37259</v>
      </c>
      <c r="B95" t="s">
        <v>91</v>
      </c>
      <c r="C95" t="s">
        <v>94</v>
      </c>
      <c r="D95">
        <v>0.4</v>
      </c>
      <c r="E95">
        <v>2.6</v>
      </c>
    </row>
    <row r="96" spans="1:12">
      <c r="A96" s="18">
        <v>37259</v>
      </c>
      <c r="B96" t="s">
        <v>96</v>
      </c>
      <c r="C96" t="s">
        <v>90</v>
      </c>
      <c r="D96">
        <v>1</v>
      </c>
      <c r="E96">
        <v>7</v>
      </c>
    </row>
    <row r="97" spans="1:15">
      <c r="A97" s="18">
        <v>37260</v>
      </c>
      <c r="B97" t="s">
        <v>93</v>
      </c>
      <c r="C97" t="s">
        <v>94</v>
      </c>
      <c r="D97">
        <v>0.6</v>
      </c>
      <c r="E97">
        <v>3.9</v>
      </c>
    </row>
    <row r="98" spans="1:15">
      <c r="A98" s="18">
        <v>37260</v>
      </c>
      <c r="B98" t="s">
        <v>95</v>
      </c>
      <c r="C98" t="s">
        <v>90</v>
      </c>
      <c r="D98">
        <v>1</v>
      </c>
      <c r="E98">
        <v>7</v>
      </c>
    </row>
    <row r="99" spans="1:15">
      <c r="A99" s="18">
        <v>37260</v>
      </c>
      <c r="B99" t="s">
        <v>89</v>
      </c>
      <c r="C99" t="s">
        <v>94</v>
      </c>
      <c r="D99">
        <v>0.7</v>
      </c>
      <c r="E99">
        <v>4.55</v>
      </c>
    </row>
    <row r="100" spans="1:15">
      <c r="A100" s="18">
        <v>37260</v>
      </c>
      <c r="B100" t="s">
        <v>97</v>
      </c>
      <c r="C100" t="s">
        <v>90</v>
      </c>
      <c r="D100">
        <v>2</v>
      </c>
      <c r="E100">
        <v>14</v>
      </c>
    </row>
    <row r="101" spans="1:15">
      <c r="A101" s="18">
        <v>37260</v>
      </c>
      <c r="B101" t="s">
        <v>93</v>
      </c>
      <c r="C101" t="s">
        <v>94</v>
      </c>
      <c r="D101">
        <v>0.9</v>
      </c>
      <c r="E101">
        <v>5.85</v>
      </c>
    </row>
    <row r="102" spans="1:15">
      <c r="A102" s="18">
        <v>37260</v>
      </c>
      <c r="B102" t="s">
        <v>89</v>
      </c>
      <c r="C102" t="s">
        <v>90</v>
      </c>
      <c r="D102">
        <v>1</v>
      </c>
      <c r="E102">
        <v>7</v>
      </c>
    </row>
    <row r="103" spans="1:15">
      <c r="A103" s="18">
        <v>37260</v>
      </c>
      <c r="B103" t="s">
        <v>91</v>
      </c>
      <c r="C103" t="s">
        <v>94</v>
      </c>
      <c r="D103">
        <v>0.8</v>
      </c>
      <c r="E103">
        <v>5.2</v>
      </c>
    </row>
    <row r="111" spans="1:15">
      <c r="A111" t="s">
        <v>84</v>
      </c>
      <c r="B111" t="s">
        <v>85</v>
      </c>
      <c r="C111" t="s">
        <v>86</v>
      </c>
      <c r="D111" t="s">
        <v>87</v>
      </c>
      <c r="E111" t="s">
        <v>88</v>
      </c>
    </row>
    <row r="112" spans="1:15">
      <c r="A112" s="18">
        <v>37257</v>
      </c>
      <c r="B112" t="s">
        <v>89</v>
      </c>
      <c r="C112" t="s">
        <v>90</v>
      </c>
      <c r="D112">
        <v>2</v>
      </c>
      <c r="E112">
        <v>14</v>
      </c>
      <c r="K112" t="s">
        <v>84</v>
      </c>
      <c r="L112" t="s">
        <v>85</v>
      </c>
      <c r="M112" t="s">
        <v>86</v>
      </c>
      <c r="N112" t="s">
        <v>87</v>
      </c>
      <c r="O112" t="s">
        <v>88</v>
      </c>
    </row>
    <row r="113" spans="1:16">
      <c r="A113" s="18">
        <v>37257</v>
      </c>
      <c r="B113" t="s">
        <v>91</v>
      </c>
      <c r="C113" t="s">
        <v>90</v>
      </c>
      <c r="D113">
        <v>3</v>
      </c>
      <c r="E113">
        <v>21</v>
      </c>
      <c r="K113" s="18">
        <v>37257</v>
      </c>
      <c r="L113" t="s">
        <v>93</v>
      </c>
      <c r="M113" t="s">
        <v>94</v>
      </c>
      <c r="N113">
        <v>1</v>
      </c>
      <c r="O113">
        <v>7</v>
      </c>
      <c r="P113">
        <f>MAX(O112:O122)</f>
        <v>7</v>
      </c>
    </row>
    <row r="114" spans="1:16">
      <c r="A114" s="18">
        <v>37258</v>
      </c>
      <c r="B114" t="s">
        <v>89</v>
      </c>
      <c r="C114" t="s">
        <v>90</v>
      </c>
      <c r="D114">
        <v>2</v>
      </c>
      <c r="E114">
        <v>14</v>
      </c>
      <c r="F114">
        <f>AVERAGE(D112:D122)</f>
        <v>1.7727272727272727</v>
      </c>
      <c r="K114" s="18">
        <v>37257</v>
      </c>
      <c r="L114" t="s">
        <v>89</v>
      </c>
      <c r="M114" t="s">
        <v>94</v>
      </c>
      <c r="N114">
        <v>0.8</v>
      </c>
      <c r="O114">
        <v>5.2</v>
      </c>
    </row>
    <row r="115" spans="1:16">
      <c r="A115" s="18">
        <v>37258</v>
      </c>
      <c r="B115" t="s">
        <v>95</v>
      </c>
      <c r="C115" t="s">
        <v>90</v>
      </c>
      <c r="D115">
        <v>1.5</v>
      </c>
      <c r="E115">
        <v>10.5</v>
      </c>
      <c r="K115" s="18">
        <v>37258</v>
      </c>
      <c r="L115" t="s">
        <v>93</v>
      </c>
      <c r="M115" t="s">
        <v>94</v>
      </c>
      <c r="N115">
        <v>0.6</v>
      </c>
      <c r="O115">
        <v>3.9</v>
      </c>
    </row>
    <row r="116" spans="1:16">
      <c r="A116" s="18">
        <v>37259</v>
      </c>
      <c r="B116" t="s">
        <v>89</v>
      </c>
      <c r="C116" t="s">
        <v>90</v>
      </c>
      <c r="D116">
        <v>2</v>
      </c>
      <c r="E116">
        <v>14</v>
      </c>
      <c r="K116" s="18">
        <v>37258</v>
      </c>
      <c r="L116" t="s">
        <v>93</v>
      </c>
      <c r="M116" t="s">
        <v>94</v>
      </c>
      <c r="N116">
        <v>0.8</v>
      </c>
      <c r="O116">
        <v>5.2</v>
      </c>
    </row>
    <row r="117" spans="1:16">
      <c r="A117" s="18">
        <v>37259</v>
      </c>
      <c r="B117" t="s">
        <v>91</v>
      </c>
      <c r="C117" t="s">
        <v>90</v>
      </c>
      <c r="D117">
        <v>1</v>
      </c>
      <c r="E117">
        <v>7</v>
      </c>
      <c r="K117" s="18">
        <v>37259</v>
      </c>
      <c r="L117" t="s">
        <v>91</v>
      </c>
      <c r="M117" t="s">
        <v>94</v>
      </c>
      <c r="N117">
        <v>0.9</v>
      </c>
      <c r="O117">
        <v>5.85</v>
      </c>
    </row>
    <row r="118" spans="1:16">
      <c r="A118" s="18">
        <v>37259</v>
      </c>
      <c r="B118" t="s">
        <v>93</v>
      </c>
      <c r="C118" t="s">
        <v>90</v>
      </c>
      <c r="D118">
        <v>3</v>
      </c>
      <c r="E118">
        <v>21</v>
      </c>
      <c r="K118" s="18">
        <v>37259</v>
      </c>
      <c r="L118" t="s">
        <v>91</v>
      </c>
      <c r="M118" t="s">
        <v>94</v>
      </c>
      <c r="N118">
        <v>0.4</v>
      </c>
      <c r="O118">
        <v>2.6</v>
      </c>
    </row>
    <row r="119" spans="1:16">
      <c r="A119" s="18">
        <v>37259</v>
      </c>
      <c r="B119" t="s">
        <v>96</v>
      </c>
      <c r="C119" t="s">
        <v>90</v>
      </c>
      <c r="D119">
        <v>1</v>
      </c>
      <c r="E119">
        <v>7</v>
      </c>
      <c r="K119" s="18">
        <v>37260</v>
      </c>
      <c r="L119" t="s">
        <v>93</v>
      </c>
      <c r="M119" t="s">
        <v>94</v>
      </c>
      <c r="N119">
        <v>0.6</v>
      </c>
      <c r="O119">
        <v>3.9</v>
      </c>
    </row>
    <row r="120" spans="1:16">
      <c r="A120" s="18">
        <v>37260</v>
      </c>
      <c r="B120" t="s">
        <v>95</v>
      </c>
      <c r="C120" t="s">
        <v>90</v>
      </c>
      <c r="D120">
        <v>1</v>
      </c>
      <c r="E120">
        <v>7</v>
      </c>
      <c r="K120" s="18">
        <v>37260</v>
      </c>
      <c r="L120" t="s">
        <v>89</v>
      </c>
      <c r="M120" t="s">
        <v>94</v>
      </c>
      <c r="N120">
        <v>0.7</v>
      </c>
      <c r="O120">
        <v>4.55</v>
      </c>
    </row>
    <row r="121" spans="1:16">
      <c r="A121" s="18">
        <v>37260</v>
      </c>
      <c r="B121" t="s">
        <v>97</v>
      </c>
      <c r="C121" t="s">
        <v>90</v>
      </c>
      <c r="D121">
        <v>2</v>
      </c>
      <c r="E121">
        <v>14</v>
      </c>
      <c r="K121" s="18">
        <v>37260</v>
      </c>
      <c r="L121" t="s">
        <v>93</v>
      </c>
      <c r="M121" t="s">
        <v>94</v>
      </c>
      <c r="N121">
        <v>0.9</v>
      </c>
      <c r="O121">
        <v>5.85</v>
      </c>
    </row>
    <row r="122" spans="1:16">
      <c r="A122" s="18">
        <v>37260</v>
      </c>
      <c r="B122" t="s">
        <v>89</v>
      </c>
      <c r="C122" t="s">
        <v>90</v>
      </c>
      <c r="D122">
        <v>1</v>
      </c>
      <c r="E122">
        <v>7</v>
      </c>
      <c r="K122" s="18">
        <v>37260</v>
      </c>
      <c r="L122" t="s">
        <v>91</v>
      </c>
      <c r="M122" t="s">
        <v>94</v>
      </c>
      <c r="N122">
        <v>0.8</v>
      </c>
      <c r="O122">
        <v>5.2</v>
      </c>
    </row>
  </sheetData>
  <autoFilter ref="A79:E103" xr:uid="{C52D0EEF-F616-45B5-9ACC-987D39F0B165}"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вариант 1</vt:lpstr>
      <vt:lpstr>вариант 2</vt:lpstr>
      <vt:lpstr>ВАРИАНТ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Nanali</dc:creator>
  <cp:lastModifiedBy>Nanali</cp:lastModifiedBy>
  <dcterms:created xsi:type="dcterms:W3CDTF">2025-01-22T11:44:20Z</dcterms:created>
  <dcterms:modified xsi:type="dcterms:W3CDTF">2025-01-26T05:58:18Z</dcterms:modified>
</cp:coreProperties>
</file>