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 tabRatio="847" activeTab="2"/>
  </bookViews>
  <sheets>
    <sheet name="КОМНАТА 1" sheetId="1" r:id="rId1"/>
    <sheet name="КОМНАТА 2" sheetId="2" r:id="rId2"/>
    <sheet name="КОРИДОР 1" sheetId="3" r:id="rId3"/>
    <sheet name="КОРИДОР 2" sheetId="8" r:id="rId4"/>
    <sheet name="КУХНЯ" sheetId="7" r:id="rId5"/>
    <sheet name="ВАННАЯ" sheetId="6" r:id="rId6"/>
    <sheet name="ТУАЛЕТ" sheetId="5" r:id="rId7"/>
    <sheet name="Линолеум" sheetId="10" r:id="rId8"/>
    <sheet name="Обои на потолки" sheetId="9" r:id="rId9"/>
    <sheet name="ИТОГО" sheetId="4" r:id="rId10"/>
  </sheets>
  <calcPr calcId="124519"/>
</workbook>
</file>

<file path=xl/calcChain.xml><?xml version="1.0" encoding="utf-8"?>
<calcChain xmlns="http://schemas.openxmlformats.org/spreadsheetml/2006/main">
  <c r="B6" i="10"/>
  <c r="J17" i="7"/>
  <c r="B16" i="6"/>
  <c r="B14" i="7"/>
  <c r="C18" i="2"/>
  <c r="C17" i="1"/>
  <c r="B17" i="4"/>
  <c r="B15"/>
  <c r="B14"/>
  <c r="B13"/>
  <c r="B12"/>
  <c r="B11"/>
  <c r="B8"/>
  <c r="B6"/>
  <c r="B5"/>
  <c r="B8" i="10"/>
  <c r="B7"/>
  <c r="B5"/>
  <c r="B4"/>
  <c r="B8" i="9"/>
  <c r="B13" s="1"/>
  <c r="B7"/>
  <c r="B6"/>
  <c r="B5"/>
  <c r="B4"/>
  <c r="F20" i="5"/>
  <c r="B20"/>
  <c r="B13"/>
  <c r="J20" i="6"/>
  <c r="F20"/>
  <c r="B21" i="3"/>
  <c r="B21" i="8"/>
  <c r="D21" i="3"/>
  <c r="J18" i="5"/>
  <c r="F18"/>
  <c r="B18"/>
  <c r="B15"/>
  <c r="B16" s="1"/>
  <c r="B14"/>
  <c r="J12"/>
  <c r="J16" s="1"/>
  <c r="J20" s="1"/>
  <c r="J24" s="1"/>
  <c r="F12"/>
  <c r="F16" s="1"/>
  <c r="B12"/>
  <c r="J18" i="6"/>
  <c r="J12"/>
  <c r="J16" s="1"/>
  <c r="B15"/>
  <c r="B14"/>
  <c r="B13"/>
  <c r="B12"/>
  <c r="B18"/>
  <c r="B20" s="1"/>
  <c r="F18"/>
  <c r="F12"/>
  <c r="F16" s="1"/>
  <c r="B33" i="7"/>
  <c r="B34" s="1"/>
  <c r="B36"/>
  <c r="J15"/>
  <c r="J12"/>
  <c r="J11"/>
  <c r="B13"/>
  <c r="B12"/>
  <c r="B11"/>
  <c r="F13"/>
  <c r="B13" i="8"/>
  <c r="B12"/>
  <c r="B11"/>
  <c r="B10"/>
  <c r="F12"/>
  <c r="C17" i="3"/>
  <c r="B12"/>
  <c r="B13"/>
  <c r="B10"/>
  <c r="B14"/>
  <c r="B11"/>
  <c r="F12"/>
  <c r="B13" i="1"/>
  <c r="B12"/>
  <c r="B11"/>
  <c r="B10"/>
  <c r="F12"/>
  <c r="F12" i="2"/>
  <c r="B13"/>
  <c r="B14" s="1"/>
  <c r="B12"/>
  <c r="B11"/>
  <c r="B10"/>
  <c r="B9" i="10" l="1"/>
  <c r="B12" s="1"/>
  <c r="B16" s="1"/>
  <c r="D16" s="1"/>
  <c r="B16" i="4" s="1"/>
  <c r="B17" i="9"/>
  <c r="D17" s="1"/>
  <c r="F24" i="5"/>
  <c r="B24"/>
  <c r="B24" i="6"/>
  <c r="B10" i="4" s="1"/>
  <c r="J24" i="6"/>
  <c r="F24"/>
  <c r="J13" i="7"/>
  <c r="B38"/>
  <c r="B42" s="1"/>
  <c r="J21"/>
  <c r="B9" i="4" s="1"/>
  <c r="C17" i="7"/>
  <c r="B21" s="1"/>
  <c r="D21" s="1"/>
  <c r="B7" i="4" s="1"/>
  <c r="B14" i="8"/>
  <c r="C17" s="1"/>
  <c r="D21" s="1"/>
  <c r="B22" i="2"/>
  <c r="D22" s="1"/>
  <c r="B4" i="4" s="1"/>
  <c r="B14" i="1"/>
  <c r="B21" s="1"/>
  <c r="D21" s="1"/>
  <c r="B3" i="4" s="1"/>
  <c r="B19" l="1"/>
</calcChain>
</file>

<file path=xl/sharedStrings.xml><?xml version="1.0" encoding="utf-8"?>
<sst xmlns="http://schemas.openxmlformats.org/spreadsheetml/2006/main" count="469" uniqueCount="139">
  <si>
    <t>Длина (а)</t>
  </si>
  <si>
    <t>Ширина (b)</t>
  </si>
  <si>
    <t>Площадь стен</t>
  </si>
  <si>
    <t>РАСЧЕТ ОБОЕВ ДЛЯ КОМНАТЫ 1</t>
  </si>
  <si>
    <t>Высота стен (h)</t>
  </si>
  <si>
    <t>Неоклеиваемая поверхность:</t>
  </si>
  <si>
    <t>Площадь стен:</t>
  </si>
  <si>
    <t>S1=a*h</t>
  </si>
  <si>
    <t>S2=b*h</t>
  </si>
  <si>
    <t>S3=a*h - a1*h1</t>
  </si>
  <si>
    <t>S4=b*h - a2*h2</t>
  </si>
  <si>
    <t>ИТОГО:</t>
  </si>
  <si>
    <r>
      <t>м</t>
    </r>
    <r>
      <rPr>
        <b/>
        <vertAlign val="superscript"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</si>
  <si>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м</t>
    </r>
    <r>
      <rPr>
        <vertAlign val="superscript"/>
        <sz val="14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</si>
  <si>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Ширина окна (a1)</t>
  </si>
  <si>
    <t>Высота окна (h1)</t>
  </si>
  <si>
    <t>Ширина двери (a2)</t>
  </si>
  <si>
    <t>Высота двери (h2)</t>
  </si>
  <si>
    <t>РАСЧЕТ ОБОЕВ ДЛЯ КОМНАТЫ 2</t>
  </si>
  <si>
    <t>S7=a*h - a1*h1</t>
  </si>
  <si>
    <t>S5=b3*h</t>
  </si>
  <si>
    <t>S6=b3*h</t>
  </si>
  <si>
    <t>S9=a*h - a2*h2</t>
  </si>
  <si>
    <t>Ширина (b3)</t>
  </si>
  <si>
    <t>О Б О И</t>
  </si>
  <si>
    <t>Длина рулона</t>
  </si>
  <si>
    <t>Ширина рулона</t>
  </si>
  <si>
    <t>Площадь рулона</t>
  </si>
  <si>
    <t>м</t>
  </si>
  <si>
    <t>Исходные данные:</t>
  </si>
  <si>
    <t>Цена за 1 рулон</t>
  </si>
  <si>
    <t>рублей</t>
  </si>
  <si>
    <t>ВСЕГО КОЛИЧЕСТВО РУЛОНОВ</t>
  </si>
  <si>
    <t>Общая стоимость обоев за</t>
  </si>
  <si>
    <t>рулонов</t>
  </si>
  <si>
    <t>руб.</t>
  </si>
  <si>
    <r>
      <t>м</t>
    </r>
    <r>
      <rPr>
        <b/>
        <vertAlign val="superscript"/>
        <sz val="12"/>
        <color theme="1"/>
        <rFont val="Arial Black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</si>
  <si>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м</t>
    </r>
    <r>
      <rPr>
        <b/>
        <vertAlign val="superscript"/>
        <sz val="14"/>
        <color theme="1"/>
        <rFont val="Arial Black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</si>
  <si>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РАСЧЕТ ОБОЕВ ДЛЯ КОРИДОРА 1</t>
  </si>
  <si>
    <t>Длина (а4)</t>
  </si>
  <si>
    <t>S9=a*h-a2*h2</t>
  </si>
  <si>
    <t>S10=a4*h-a2*h2</t>
  </si>
  <si>
    <t>S11=a4*h-a2*h2</t>
  </si>
  <si>
    <t xml:space="preserve">S28=a4*h </t>
  </si>
  <si>
    <t>РАСЧЕТ ОБОЕВ ДЛЯ КОРИДОРА 2</t>
  </si>
  <si>
    <t>Длина (а5)</t>
  </si>
  <si>
    <t>Длина (b2)</t>
  </si>
  <si>
    <t>Ширина двери (a6)</t>
  </si>
  <si>
    <t>Высота двери (h6)</t>
  </si>
  <si>
    <t>S15=a5*h-a2*h2</t>
  </si>
  <si>
    <t>S17=a5*h-a2*h2</t>
  </si>
  <si>
    <t>S16=b2*h-a2*h2</t>
  </si>
  <si>
    <t>S18=b2*h -a6*h6*2</t>
  </si>
  <si>
    <t>РАСЧЕТ ОБОЕВ ДЛЯ КУХНИ</t>
  </si>
  <si>
    <t>Ширина(b1)</t>
  </si>
  <si>
    <t>длина (а9)</t>
  </si>
  <si>
    <t>S8=a*h-a1*h1</t>
  </si>
  <si>
    <t>ширина окна (а1)</t>
  </si>
  <si>
    <t>S12=h*b1</t>
  </si>
  <si>
    <t>S27=a9*h-a2*h2</t>
  </si>
  <si>
    <t xml:space="preserve"> РАСЧЕТ ПЛИТКИ НА СТЕНЫ КУХНИ</t>
  </si>
  <si>
    <t>ширина стены (b1)</t>
  </si>
  <si>
    <t>длина стены (a8)</t>
  </si>
  <si>
    <r>
      <t>м</t>
    </r>
    <r>
      <rPr>
        <sz val="11"/>
        <color theme="1"/>
        <rFont val="Calibri"/>
        <family val="2"/>
        <charset val="204"/>
        <scheme val="minor"/>
      </rPr>
      <t/>
    </r>
  </si>
  <si>
    <t>Ширина плитки (х)</t>
  </si>
  <si>
    <t>Длина плитки (y)</t>
  </si>
  <si>
    <t>S14=a8*h</t>
  </si>
  <si>
    <t>S13=b1*h</t>
  </si>
  <si>
    <r>
      <t xml:space="preserve">S </t>
    </r>
    <r>
      <rPr>
        <vertAlign val="subscript"/>
        <sz val="14"/>
        <color theme="1"/>
        <rFont val="Calibri"/>
        <family val="2"/>
        <charset val="204"/>
        <scheme val="minor"/>
      </rPr>
      <t xml:space="preserve">одной плитки </t>
    </r>
    <r>
      <rPr>
        <sz val="14"/>
        <color theme="1"/>
        <rFont val="Calibri"/>
        <family val="2"/>
        <charset val="204"/>
        <scheme val="minor"/>
      </rPr>
      <t>= x*y</t>
    </r>
  </si>
  <si>
    <t xml:space="preserve">ВСЕГО ПЛИТКИ </t>
  </si>
  <si>
    <t>штуки</t>
  </si>
  <si>
    <t>Цена 1-ой плитки</t>
  </si>
  <si>
    <t>Ощбая стоимость плитки</t>
  </si>
  <si>
    <r>
      <t>м</t>
    </r>
    <r>
      <rPr>
        <vertAlign val="superscript"/>
        <sz val="12"/>
        <color theme="1"/>
        <rFont val="Arial Black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</si>
  <si>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Ширина плитки (m)</t>
  </si>
  <si>
    <t>Длина плитки (n)</t>
  </si>
  <si>
    <t>Площадь полотка</t>
  </si>
  <si>
    <t>длина потолка  (а)</t>
  </si>
  <si>
    <t>ширина потолка (b)</t>
  </si>
  <si>
    <r>
      <t>S</t>
    </r>
    <r>
      <rPr>
        <vertAlign val="subscript"/>
        <sz val="14"/>
        <color theme="1"/>
        <rFont val="Calibri"/>
        <family val="2"/>
        <charset val="204"/>
        <scheme val="minor"/>
      </rPr>
      <t>потолка</t>
    </r>
    <r>
      <rPr>
        <sz val="14"/>
        <color theme="1"/>
        <rFont val="Calibri"/>
        <family val="2"/>
        <charset val="204"/>
        <scheme val="minor"/>
      </rPr>
      <t>=a*b</t>
    </r>
  </si>
  <si>
    <t xml:space="preserve"> РАСЧЕТ ПЛИТКИ на ПОТОЛОК</t>
  </si>
  <si>
    <t>S19=a7*h</t>
  </si>
  <si>
    <t>S20=a7*h</t>
  </si>
  <si>
    <t>S22=b5*h</t>
  </si>
  <si>
    <t>S26=b5*h-a6*h6</t>
  </si>
  <si>
    <t>Высота двери (a6)</t>
  </si>
  <si>
    <t>Ширина двери (h6)</t>
  </si>
  <si>
    <t>Длина потолка  (а)</t>
  </si>
  <si>
    <t>Ширина потолка (b)</t>
  </si>
  <si>
    <t>Ширина стены (b5)</t>
  </si>
  <si>
    <t>Длина стены (a7)</t>
  </si>
  <si>
    <t>шт</t>
  </si>
  <si>
    <t>руб</t>
  </si>
  <si>
    <t xml:space="preserve"> РАСЧЕТ ПЛИТКИ на ПОЛ</t>
  </si>
  <si>
    <t xml:space="preserve"> РАСЧЕТ ПЛИТКИ на СТЕНЫ ВАННЫ</t>
  </si>
  <si>
    <r>
      <t>S</t>
    </r>
    <r>
      <rPr>
        <vertAlign val="subscript"/>
        <sz val="14"/>
        <color theme="1"/>
        <rFont val="Calibri"/>
        <family val="2"/>
        <charset val="204"/>
        <scheme val="minor"/>
      </rPr>
      <t>пола</t>
    </r>
    <r>
      <rPr>
        <sz val="14"/>
        <color theme="1"/>
        <rFont val="Calibri"/>
        <family val="2"/>
        <charset val="204"/>
        <scheme val="minor"/>
      </rPr>
      <t>=a*b</t>
    </r>
  </si>
  <si>
    <t xml:space="preserve"> РАСЧЕТ ПЛИТКИ на СТЕНЫ ТУАЛЕТА</t>
  </si>
  <si>
    <t>Ширина стены (b4)</t>
  </si>
  <si>
    <t>S21=a7*h</t>
  </si>
  <si>
    <t>S23=b4*h</t>
  </si>
  <si>
    <t>S25=b4*h-a6h6</t>
  </si>
  <si>
    <t>Длина пола  (а)</t>
  </si>
  <si>
    <t>Ширина пола (b)</t>
  </si>
  <si>
    <t>Площадь пола</t>
  </si>
  <si>
    <t>S24=b4*h</t>
  </si>
  <si>
    <t>РАСЧЕТ ОБОЕВ ДЛЯ ПОТОЛКОВ КОМНАТ И КОРИДОРОВ</t>
  </si>
  <si>
    <t>Площадь потолка комнаты 1</t>
  </si>
  <si>
    <t>Площадь потолка комнаты 2</t>
  </si>
  <si>
    <t>Площадь потолка коридора 1</t>
  </si>
  <si>
    <t>Площадь потолка коридора 2</t>
  </si>
  <si>
    <r>
      <t>Цена за 1 м</t>
    </r>
    <r>
      <rPr>
        <b/>
        <vertAlign val="superscript"/>
        <sz val="16"/>
        <color theme="1"/>
        <rFont val="Calibri"/>
        <family val="2"/>
        <charset val="204"/>
        <scheme val="minor"/>
      </rPr>
      <t>2</t>
    </r>
    <r>
      <rPr>
        <b/>
        <sz val="16"/>
        <color theme="1"/>
        <rFont val="Calibri"/>
        <family val="2"/>
        <charset val="204"/>
        <scheme val="minor"/>
      </rPr>
      <t xml:space="preserve"> обоев</t>
    </r>
  </si>
  <si>
    <t>ВСЕГО КОЛИЧЕСТВО метров квадратных обоев</t>
  </si>
  <si>
    <t>метров квадратных</t>
  </si>
  <si>
    <t>РАСЧЕТ ЛИНОЛЕУМА ДЛЯ ПОЛОВ  В КОМНАТАХ,  КОРИДОРАХ И КУХНЕ</t>
  </si>
  <si>
    <t>Площадь пола комнаты 1</t>
  </si>
  <si>
    <t>Площадь полакомнаты 2</t>
  </si>
  <si>
    <t>Площадь пола коридора 1</t>
  </si>
  <si>
    <t>Площадь пола коридора 2</t>
  </si>
  <si>
    <t>Площадь пола кухни</t>
  </si>
  <si>
    <r>
      <t>Цена за 1 м</t>
    </r>
    <r>
      <rPr>
        <b/>
        <vertAlign val="superscript"/>
        <sz val="16"/>
        <color theme="1"/>
        <rFont val="Calibri"/>
        <family val="2"/>
        <charset val="204"/>
        <scheme val="minor"/>
      </rPr>
      <t>2</t>
    </r>
    <r>
      <rPr>
        <b/>
        <sz val="16"/>
        <color theme="1"/>
        <rFont val="Calibri"/>
        <family val="2"/>
        <charset val="204"/>
        <scheme val="minor"/>
      </rPr>
      <t xml:space="preserve"> линолеума</t>
    </r>
  </si>
  <si>
    <t>ВСЕГО КОЛИЧЕСТВО метров квадратных линолеума</t>
  </si>
  <si>
    <t>Общая стоимость линолеума за</t>
  </si>
  <si>
    <t>Общая стоимость материалов для ремонта квартиры</t>
  </si>
  <si>
    <t>Линолеум</t>
  </si>
  <si>
    <t>Обои для потолка</t>
  </si>
  <si>
    <t>Общая стоимость ремонта</t>
  </si>
  <si>
    <t>Стоимость обоев для комнаты 1</t>
  </si>
  <si>
    <t>Стоимость обоев для комнаты 2</t>
  </si>
  <si>
    <t>Стоимость обоев для коридора 1</t>
  </si>
  <si>
    <t>Стоимость обоев для коридора 2</t>
  </si>
  <si>
    <t>Стоимость обоев для кухни</t>
  </si>
  <si>
    <t>Стоимость потолочной плитки для кухни</t>
  </si>
  <si>
    <t>Стоимость облицовочной плитки для кухни</t>
  </si>
  <si>
    <t>Стоимость облицовочной плитки для ванной</t>
  </si>
  <si>
    <t>Стоимость потолочной плитки для ванной</t>
  </si>
  <si>
    <t>Стоимость плитки для пола в ванной</t>
  </si>
  <si>
    <t>Стоимость облицовочной плитки для туалета</t>
  </si>
  <si>
    <t>Стоимость потолочной плитки для туалета</t>
  </si>
  <si>
    <t>Стоимость плитки для пола в туалете</t>
  </si>
</sst>
</file>

<file path=xl/styles.xml><?xml version="1.0" encoding="utf-8"?>
<styleSheet xmlns="http://schemas.openxmlformats.org/spreadsheetml/2006/main">
  <numFmts count="1">
    <numFmt numFmtId="165" formatCode="#,##0&quot;р.&quot;"/>
  </numFmts>
  <fonts count="32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b/>
      <i/>
      <sz val="16"/>
      <color theme="1"/>
      <name val="Monotype Corsiva"/>
      <family val="4"/>
      <charset val="204"/>
    </font>
    <font>
      <b/>
      <sz val="16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rgb="FF002060"/>
      <name val="Arial Black"/>
      <family val="2"/>
      <charset val="204"/>
    </font>
    <font>
      <b/>
      <sz val="18"/>
      <color rgb="FFFF0000"/>
      <name val="Arial Black"/>
      <family val="2"/>
      <charset val="204"/>
    </font>
    <font>
      <b/>
      <sz val="12"/>
      <color theme="1"/>
      <name val="Arial Black"/>
      <family val="2"/>
      <charset val="204"/>
    </font>
    <font>
      <b/>
      <sz val="14"/>
      <color theme="1"/>
      <name val="Arial Black"/>
      <family val="2"/>
      <charset val="204"/>
    </font>
    <font>
      <b/>
      <vertAlign val="superscript"/>
      <sz val="12"/>
      <color theme="1"/>
      <name val="Arial Black"/>
      <family val="2"/>
      <charset val="204"/>
    </font>
    <font>
      <b/>
      <vertAlign val="superscript"/>
      <sz val="14"/>
      <color theme="1"/>
      <name val="Arial Black"/>
      <family val="2"/>
      <charset val="204"/>
    </font>
    <font>
      <vertAlign val="subscript"/>
      <sz val="14"/>
      <color theme="1"/>
      <name val="Calibri"/>
      <family val="2"/>
      <charset val="204"/>
      <scheme val="minor"/>
    </font>
    <font>
      <sz val="12"/>
      <color theme="1"/>
      <name val="Arial Black"/>
      <family val="2"/>
      <charset val="204"/>
    </font>
    <font>
      <vertAlign val="superscript"/>
      <sz val="12"/>
      <color theme="1"/>
      <name val="Arial Black"/>
      <family val="2"/>
      <charset val="204"/>
    </font>
    <font>
      <b/>
      <vertAlign val="superscript"/>
      <sz val="16"/>
      <color theme="1"/>
      <name val="Calibri"/>
      <family val="2"/>
      <charset val="204"/>
      <scheme val="minor"/>
    </font>
    <font>
      <b/>
      <sz val="12"/>
      <color theme="1"/>
      <name val="Courier New"/>
      <family val="3"/>
      <charset val="204"/>
    </font>
    <font>
      <b/>
      <sz val="14"/>
      <color rgb="FFFF0000"/>
      <name val="Arial Black"/>
      <family val="2"/>
      <charset val="204"/>
    </font>
    <font>
      <b/>
      <sz val="13"/>
      <color theme="1"/>
      <name val="Arial Black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8"/>
      <color theme="0"/>
      <name val="Arial Black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8"/>
      <color rgb="FF00206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7" fillId="0" borderId="5" xfId="0" applyFont="1" applyBorder="1" applyAlignment="1">
      <alignment horizontal="left"/>
    </xf>
    <xf numFmtId="0" fontId="7" fillId="0" borderId="6" xfId="0" applyFont="1" applyBorder="1"/>
    <xf numFmtId="0" fontId="7" fillId="0" borderId="7" xfId="0" applyFont="1" applyBorder="1" applyAlignment="1">
      <alignment horizontal="left"/>
    </xf>
    <xf numFmtId="0" fontId="7" fillId="0" borderId="9" xfId="0" applyFont="1" applyBorder="1"/>
    <xf numFmtId="0" fontId="0" fillId="0" borderId="7" xfId="0" applyBorder="1"/>
    <xf numFmtId="0" fontId="5" fillId="0" borderId="9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1" fontId="3" fillId="2" borderId="1" xfId="0" applyNumberFormat="1" applyFont="1" applyFill="1" applyBorder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4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1" fillId="0" borderId="0" xfId="0" applyFont="1" applyBorder="1"/>
    <xf numFmtId="0" fontId="11" fillId="0" borderId="8" xfId="0" applyFont="1" applyBorder="1"/>
    <xf numFmtId="0" fontId="2" fillId="0" borderId="0" xfId="0" applyFont="1" applyBorder="1"/>
    <xf numFmtId="0" fontId="2" fillId="0" borderId="8" xfId="0" applyFont="1" applyBorder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ill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1" fillId="0" borderId="10" xfId="0" applyFont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11" xfId="0" applyFont="1" applyBorder="1" applyAlignment="1">
      <alignment horizontal="left"/>
    </xf>
    <xf numFmtId="0" fontId="7" fillId="0" borderId="12" xfId="0" applyFont="1" applyBorder="1"/>
    <xf numFmtId="0" fontId="7" fillId="0" borderId="5" xfId="0" applyFont="1" applyBorder="1"/>
    <xf numFmtId="2" fontId="3" fillId="2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1" fillId="0" borderId="3" xfId="0" applyFont="1" applyBorder="1"/>
    <xf numFmtId="0" fontId="7" fillId="0" borderId="4" xfId="0" applyFont="1" applyBorder="1"/>
    <xf numFmtId="0" fontId="11" fillId="0" borderId="0" xfId="0" applyFont="1" applyFill="1" applyBorder="1"/>
    <xf numFmtId="0" fontId="11" fillId="0" borderId="8" xfId="0" applyFont="1" applyFill="1" applyBorder="1"/>
    <xf numFmtId="0" fontId="7" fillId="0" borderId="2" xfId="0" applyFont="1" applyBorder="1"/>
    <xf numFmtId="0" fontId="15" fillId="2" borderId="14" xfId="0" applyFont="1" applyFill="1" applyBorder="1"/>
    <xf numFmtId="0" fontId="14" fillId="2" borderId="15" xfId="0" applyFont="1" applyFill="1" applyBorder="1"/>
    <xf numFmtId="0" fontId="0" fillId="0" borderId="19" xfId="0" applyBorder="1"/>
    <xf numFmtId="0" fontId="0" fillId="0" borderId="20" xfId="0" applyBorder="1"/>
    <xf numFmtId="0" fontId="7" fillId="0" borderId="21" xfId="0" applyFont="1" applyBorder="1" applyAlignment="1">
      <alignment horizontal="left"/>
    </xf>
    <xf numFmtId="0" fontId="7" fillId="0" borderId="22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9" xfId="0" applyFont="1" applyBorder="1" applyAlignment="1">
      <alignment horizontal="left"/>
    </xf>
    <xf numFmtId="0" fontId="7" fillId="0" borderId="23" xfId="0" applyFont="1" applyBorder="1"/>
    <xf numFmtId="0" fontId="7" fillId="0" borderId="24" xfId="0" applyFont="1" applyBorder="1"/>
    <xf numFmtId="0" fontId="7" fillId="0" borderId="23" xfId="0" applyFont="1" applyBorder="1" applyAlignment="1">
      <alignment horizontal="left"/>
    </xf>
    <xf numFmtId="0" fontId="5" fillId="0" borderId="24" xfId="0" applyFont="1" applyBorder="1"/>
    <xf numFmtId="0" fontId="14" fillId="2" borderId="25" xfId="0" applyFont="1" applyFill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/>
    <xf numFmtId="0" fontId="1" fillId="0" borderId="26" xfId="0" applyFont="1" applyBorder="1" applyAlignment="1">
      <alignment horizontal="right"/>
    </xf>
    <xf numFmtId="1" fontId="12" fillId="0" borderId="27" xfId="0" applyNumberFormat="1" applyFont="1" applyBorder="1" applyAlignment="1">
      <alignment horizontal="center"/>
    </xf>
    <xf numFmtId="0" fontId="5" fillId="0" borderId="28" xfId="0" applyFont="1" applyBorder="1"/>
    <xf numFmtId="0" fontId="13" fillId="0" borderId="27" xfId="0" applyFont="1" applyBorder="1"/>
    <xf numFmtId="0" fontId="0" fillId="0" borderId="28" xfId="0" applyBorder="1"/>
    <xf numFmtId="0" fontId="0" fillId="0" borderId="29" xfId="0" applyBorder="1"/>
    <xf numFmtId="0" fontId="11" fillId="4" borderId="1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7" fillId="0" borderId="21" xfId="0" applyFont="1" applyBorder="1"/>
    <xf numFmtId="0" fontId="7" fillId="0" borderId="19" xfId="0" applyFont="1" applyFill="1" applyBorder="1"/>
    <xf numFmtId="0" fontId="7" fillId="0" borderId="20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1" xfId="0" applyFont="1" applyFill="1" applyBorder="1"/>
    <xf numFmtId="0" fontId="11" fillId="0" borderId="19" xfId="0" applyFont="1" applyFill="1" applyBorder="1"/>
    <xf numFmtId="0" fontId="11" fillId="0" borderId="20" xfId="0" applyFont="1" applyFill="1" applyBorder="1"/>
    <xf numFmtId="0" fontId="11" fillId="0" borderId="19" xfId="0" applyFont="1" applyBorder="1"/>
    <xf numFmtId="0" fontId="2" fillId="0" borderId="20" xfId="0" applyFont="1" applyBorder="1"/>
    <xf numFmtId="0" fontId="11" fillId="0" borderId="26" xfId="0" applyFont="1" applyBorder="1"/>
    <xf numFmtId="0" fontId="11" fillId="0" borderId="29" xfId="0" applyFont="1" applyBorder="1"/>
    <xf numFmtId="0" fontId="14" fillId="4" borderId="14" xfId="0" applyFont="1" applyFill="1" applyBorder="1"/>
    <xf numFmtId="0" fontId="14" fillId="4" borderId="25" xfId="0" applyFont="1" applyFill="1" applyBorder="1" applyAlignment="1">
      <alignment horizontal="right"/>
    </xf>
    <xf numFmtId="0" fontId="19" fillId="4" borderId="30" xfId="0" applyFont="1" applyFill="1" applyBorder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11" fillId="0" borderId="1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22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7" fillId="0" borderId="13" xfId="0" applyFont="1" applyBorder="1" applyAlignment="1">
      <alignment horizontal="right"/>
    </xf>
    <xf numFmtId="0" fontId="11" fillId="0" borderId="14" xfId="0" applyFont="1" applyBorder="1"/>
    <xf numFmtId="0" fontId="7" fillId="0" borderId="15" xfId="0" applyFont="1" applyBorder="1"/>
    <xf numFmtId="0" fontId="1" fillId="0" borderId="0" xfId="0" applyFont="1" applyAlignment="1">
      <alignment horizontal="right" vertical="center" wrapText="1"/>
    </xf>
    <xf numFmtId="0" fontId="7" fillId="0" borderId="33" xfId="0" applyFont="1" applyBorder="1"/>
    <xf numFmtId="0" fontId="7" fillId="0" borderId="34" xfId="0" applyFont="1" applyBorder="1"/>
    <xf numFmtId="0" fontId="23" fillId="0" borderId="35" xfId="0" applyFont="1" applyBorder="1" applyAlignment="1">
      <alignment horizontal="right"/>
    </xf>
    <xf numFmtId="165" fontId="7" fillId="0" borderId="34" xfId="0" applyNumberFormat="1" applyFont="1" applyBorder="1"/>
    <xf numFmtId="165" fontId="23" fillId="0" borderId="36" xfId="0" applyNumberFormat="1" applyFont="1" applyBorder="1"/>
    <xf numFmtId="165" fontId="7" fillId="0" borderId="0" xfId="0" applyNumberFormat="1" applyFont="1"/>
    <xf numFmtId="0" fontId="25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1" fontId="28" fillId="3" borderId="0" xfId="0" applyNumberFormat="1" applyFont="1" applyFill="1" applyBorder="1"/>
    <xf numFmtId="0" fontId="29" fillId="0" borderId="0" xfId="0" applyFont="1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0" fillId="3" borderId="0" xfId="0" applyFont="1" applyFill="1"/>
    <xf numFmtId="1" fontId="31" fillId="0" borderId="1" xfId="0" applyNumberFormat="1" applyFont="1" applyBorder="1" applyAlignment="1">
      <alignment horizontal="center"/>
    </xf>
    <xf numFmtId="0" fontId="27" fillId="0" borderId="1" xfId="0" applyFont="1" applyBorder="1"/>
    <xf numFmtId="1" fontId="30" fillId="3" borderId="0" xfId="0" applyNumberFormat="1" applyFont="1" applyFill="1"/>
    <xf numFmtId="3" fontId="27" fillId="0" borderId="27" xfId="0" applyNumberFormat="1" applyFont="1" applyBorder="1" applyAlignment="1">
      <alignment horizontal="center" vertical="center"/>
    </xf>
    <xf numFmtId="3" fontId="26" fillId="3" borderId="1" xfId="0" applyNumberFormat="1" applyFont="1" applyFill="1" applyBorder="1" applyAlignment="1">
      <alignment horizontal="center" vertical="center"/>
    </xf>
    <xf numFmtId="0" fontId="26" fillId="3" borderId="0" xfId="0" applyFont="1" applyFill="1"/>
    <xf numFmtId="3" fontId="27" fillId="0" borderId="1" xfId="0" applyNumberFormat="1" applyFont="1" applyBorder="1"/>
    <xf numFmtId="0" fontId="30" fillId="3" borderId="0" xfId="0" applyFont="1" applyFill="1" applyAlignment="1">
      <alignment horizontal="center"/>
    </xf>
    <xf numFmtId="3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&#1055;&#1088;&#1077;&#1079;&#1077;&#1085;&#1090;&#1072;&#1094;&#1080;&#1103;_&#1087;&#1088;&#1086;&#1077;&#1082;&#1090;&#1072;_&#1082;&#1072;&#1083;&#1100;&#1082;&#1091;&#1083;&#1103;&#1094;&#1080;&#1103;_&#1088;&#1072;&#1089;&#1093;&#1086;&#1076;&#1086;&#1074;.pptx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&#1055;&#1088;&#1077;&#1079;&#1077;&#1085;&#1090;&#1072;&#1094;&#1080;&#1103;_&#1087;&#1088;&#1086;&#1077;&#1082;&#1090;&#1072;_&#1082;&#1072;&#1083;&#1100;&#1082;&#1091;&#1083;&#1103;&#1094;&#1080;&#1103;_&#1088;&#1072;&#1089;&#1093;&#1086;&#1076;&#1086;&#1074;.pptx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&#1055;&#1088;&#1077;&#1079;&#1077;&#1085;&#1090;&#1072;&#1094;&#1080;&#1103;_&#1087;&#1088;&#1086;&#1077;&#1082;&#1090;&#1072;_&#1082;&#1072;&#1083;&#1100;&#1082;&#1091;&#1083;&#1103;&#1094;&#1080;&#1103;_&#1088;&#1072;&#1089;&#1093;&#1086;&#1076;&#1086;&#1074;.pptx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&#1055;&#1088;&#1077;&#1079;&#1077;&#1085;&#1090;&#1072;&#1094;&#1080;&#1103;_&#1087;&#1088;&#1086;&#1077;&#1082;&#1090;&#1072;_&#1082;&#1072;&#1083;&#1100;&#1082;&#1091;&#1083;&#1103;&#1094;&#1080;&#1103;_&#1088;&#1072;&#1089;&#1093;&#1086;&#1076;&#1086;&#1074;.pptx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&#1055;&#1088;&#1077;&#1079;&#1077;&#1085;&#1090;&#1072;&#1094;&#1080;&#1103;_&#1087;&#1088;&#1086;&#1077;&#1082;&#1090;&#1072;_&#1082;&#1072;&#1083;&#1100;&#1082;&#1091;&#1083;&#1103;&#1094;&#1080;&#1103;_&#1088;&#1072;&#1089;&#1093;&#1086;&#1076;&#1086;&#1074;.pptx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&#1055;&#1088;&#1077;&#1079;&#1077;&#1085;&#1090;&#1072;&#1094;&#1080;&#1103;_&#1087;&#1088;&#1086;&#1077;&#1082;&#1090;&#1072;_&#1082;&#1072;&#1083;&#1100;&#1082;&#1091;&#1083;&#1103;&#1094;&#1080;&#1103;_&#1088;&#1072;&#1089;&#1093;&#1086;&#1076;&#1086;&#1074;.pptx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&#1055;&#1088;&#1077;&#1079;&#1077;&#1085;&#1090;&#1072;&#1094;&#1080;&#1103;_&#1087;&#1088;&#1086;&#1077;&#1082;&#1090;&#1072;_&#1082;&#1072;&#1083;&#1100;&#1082;&#1091;&#1083;&#1103;&#1094;&#1080;&#1103;_&#1088;&#1072;&#1089;&#1093;&#1086;&#1076;&#1086;&#1074;.pptx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&#1055;&#1088;&#1077;&#1079;&#1077;&#1085;&#1090;&#1072;&#1094;&#1080;&#1103;_&#1087;&#1088;&#1086;&#1077;&#1082;&#1090;&#1072;_&#1082;&#1072;&#1083;&#1100;&#1082;&#1091;&#1083;&#1103;&#1094;&#1080;&#1103;_&#1088;&#1072;&#1089;&#1093;&#1086;&#1076;&#1086;&#1074;.pptx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&#1055;&#1088;&#1077;&#1079;&#1077;&#1085;&#1090;&#1072;&#1094;&#1080;&#1103;_&#1087;&#1088;&#1086;&#1077;&#1082;&#1090;&#1072;_&#1082;&#1072;&#1083;&#1100;&#1082;&#1091;&#1083;&#1103;&#1094;&#1080;&#1103;_&#1088;&#1072;&#1089;&#1093;&#1086;&#1076;&#1086;&#1074;.pptx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&#1055;&#1088;&#1077;&#1079;&#1077;&#1085;&#1090;&#1072;&#1094;&#1080;&#1103;_&#1087;&#1088;&#1086;&#1077;&#1082;&#1090;&#1072;_&#1082;&#1072;&#1083;&#1100;&#1082;&#1091;&#1083;&#1103;&#1094;&#1080;&#1103;_&#1088;&#1072;&#1089;&#1093;&#1086;&#1076;&#1086;&#1074;.ppt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1393031</xdr:colOff>
      <xdr:row>14</xdr:row>
      <xdr:rowOff>95249</xdr:rowOff>
    </xdr:from>
    <xdr:to>
      <xdr:col>5</xdr:col>
      <xdr:colOff>857251</xdr:colOff>
      <xdr:row>19</xdr:row>
      <xdr:rowOff>59531</xdr:rowOff>
    </xdr:to>
    <xdr:sp macro="" textlink="">
      <xdr:nvSpPr>
        <xdr:cNvPr id="2" name="Выгнутая вправо стрелка 1">
          <a:hlinkClick xmlns:r="http://schemas.openxmlformats.org/officeDocument/2006/relationships" r:id="rId1"/>
        </xdr:cNvPr>
        <xdr:cNvSpPr/>
      </xdr:nvSpPr>
      <xdr:spPr>
        <a:xfrm>
          <a:off x="6357937" y="3690937"/>
          <a:ext cx="1154908" cy="1166813"/>
        </a:xfrm>
        <a:prstGeom prst="curvedLeftArrow">
          <a:avLst>
            <a:gd name="adj1" fmla="val 2500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Переход к презентации</a:t>
          </a:r>
        </a:p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4</xdr:col>
      <xdr:colOff>411958</xdr:colOff>
      <xdr:row>16</xdr:row>
      <xdr:rowOff>214313</xdr:rowOff>
    </xdr:to>
    <xdr:sp macro="" textlink="">
      <xdr:nvSpPr>
        <xdr:cNvPr id="4" name="Выгнутая вправо стрелка 3">
          <a:hlinkClick xmlns:r="http://schemas.openxmlformats.org/officeDocument/2006/relationships" r:id="rId1"/>
        </xdr:cNvPr>
        <xdr:cNvSpPr/>
      </xdr:nvSpPr>
      <xdr:spPr>
        <a:xfrm>
          <a:off x="5753100" y="2876550"/>
          <a:ext cx="1154908" cy="1166813"/>
        </a:xfrm>
        <a:prstGeom prst="curvedLeftArrow">
          <a:avLst>
            <a:gd name="adj1" fmla="val 2500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Переход к презентации</a:t>
          </a:r>
        </a:p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95250</xdr:rowOff>
    </xdr:from>
    <xdr:to>
      <xdr:col>6</xdr:col>
      <xdr:colOff>23814</xdr:colOff>
      <xdr:row>20</xdr:row>
      <xdr:rowOff>59532</xdr:rowOff>
    </xdr:to>
    <xdr:sp macro="" textlink="">
      <xdr:nvSpPr>
        <xdr:cNvPr id="3" name="Выгнутая вправо стрелка 2">
          <a:hlinkClick xmlns:r="http://schemas.openxmlformats.org/officeDocument/2006/relationships" r:id="rId1"/>
        </xdr:cNvPr>
        <xdr:cNvSpPr/>
      </xdr:nvSpPr>
      <xdr:spPr>
        <a:xfrm>
          <a:off x="6346031" y="3905250"/>
          <a:ext cx="1154908" cy="1166813"/>
        </a:xfrm>
        <a:prstGeom prst="curvedLeftArrow">
          <a:avLst>
            <a:gd name="adj1" fmla="val 2500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Переход к презентации</a:t>
          </a:r>
        </a:p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14</xdr:row>
      <xdr:rowOff>130969</xdr:rowOff>
    </xdr:from>
    <xdr:to>
      <xdr:col>6</xdr:col>
      <xdr:colOff>285751</xdr:colOff>
      <xdr:row>19</xdr:row>
      <xdr:rowOff>95251</xdr:rowOff>
    </xdr:to>
    <xdr:sp macro="" textlink="">
      <xdr:nvSpPr>
        <xdr:cNvPr id="3" name="Выгнутая вправо стрелка 2">
          <a:hlinkClick xmlns:r="http://schemas.openxmlformats.org/officeDocument/2006/relationships" r:id="rId1"/>
        </xdr:cNvPr>
        <xdr:cNvSpPr/>
      </xdr:nvSpPr>
      <xdr:spPr>
        <a:xfrm>
          <a:off x="6488906" y="3690938"/>
          <a:ext cx="1154908" cy="1166813"/>
        </a:xfrm>
        <a:prstGeom prst="curvedLeftArrow">
          <a:avLst>
            <a:gd name="adj1" fmla="val 2500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Переход к презентации</a:t>
          </a:r>
        </a:p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990600</xdr:colOff>
      <xdr:row>13</xdr:row>
      <xdr:rowOff>0</xdr:rowOff>
    </xdr:from>
    <xdr:to>
      <xdr:col>4</xdr:col>
      <xdr:colOff>1078708</xdr:colOff>
      <xdr:row>17</xdr:row>
      <xdr:rowOff>185738</xdr:rowOff>
    </xdr:to>
    <xdr:sp macro="" textlink="">
      <xdr:nvSpPr>
        <xdr:cNvPr id="3" name="Выгнутая вправо стрелка 2">
          <a:hlinkClick xmlns:r="http://schemas.openxmlformats.org/officeDocument/2006/relationships" r:id="rId1"/>
        </xdr:cNvPr>
        <xdr:cNvSpPr/>
      </xdr:nvSpPr>
      <xdr:spPr>
        <a:xfrm>
          <a:off x="4991100" y="3343275"/>
          <a:ext cx="1154908" cy="1166813"/>
        </a:xfrm>
        <a:prstGeom prst="curvedLeftArrow">
          <a:avLst>
            <a:gd name="adj1" fmla="val 2500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Переход к презентации</a:t>
          </a:r>
        </a:p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1143000</xdr:colOff>
      <xdr:row>25</xdr:row>
      <xdr:rowOff>190500</xdr:rowOff>
    </xdr:from>
    <xdr:to>
      <xdr:col>6</xdr:col>
      <xdr:colOff>142877</xdr:colOff>
      <xdr:row>30</xdr:row>
      <xdr:rowOff>142876</xdr:rowOff>
    </xdr:to>
    <xdr:sp macro="" textlink="">
      <xdr:nvSpPr>
        <xdr:cNvPr id="3" name="Выгнутая вправо стрелка 2">
          <a:hlinkClick xmlns:r="http://schemas.openxmlformats.org/officeDocument/2006/relationships" r:id="rId1"/>
        </xdr:cNvPr>
        <xdr:cNvSpPr/>
      </xdr:nvSpPr>
      <xdr:spPr>
        <a:xfrm>
          <a:off x="6179344" y="6750844"/>
          <a:ext cx="1154908" cy="1166813"/>
        </a:xfrm>
        <a:prstGeom prst="curvedLeftArrow">
          <a:avLst>
            <a:gd name="adj1" fmla="val 2500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Переход к презентации</a:t>
          </a:r>
        </a:p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25</xdr:row>
      <xdr:rowOff>44824</xdr:rowOff>
    </xdr:from>
    <xdr:to>
      <xdr:col>4</xdr:col>
      <xdr:colOff>2107408</xdr:colOff>
      <xdr:row>31</xdr:row>
      <xdr:rowOff>68637</xdr:rowOff>
    </xdr:to>
    <xdr:sp macro="" textlink="">
      <xdr:nvSpPr>
        <xdr:cNvPr id="4" name="Выгнутая вправо стрелка 3">
          <a:hlinkClick xmlns:r="http://schemas.openxmlformats.org/officeDocument/2006/relationships" r:id="rId1"/>
        </xdr:cNvPr>
        <xdr:cNvSpPr/>
      </xdr:nvSpPr>
      <xdr:spPr>
        <a:xfrm>
          <a:off x="4784912" y="6096000"/>
          <a:ext cx="1154908" cy="1166813"/>
        </a:xfrm>
        <a:prstGeom prst="curvedLeftArrow">
          <a:avLst>
            <a:gd name="adj1" fmla="val 2500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Переход к презентации</a:t>
          </a:r>
        </a:p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119062</xdr:colOff>
      <xdr:row>19</xdr:row>
      <xdr:rowOff>154781</xdr:rowOff>
    </xdr:from>
    <xdr:to>
      <xdr:col>13</xdr:col>
      <xdr:colOff>273844</xdr:colOff>
      <xdr:row>22</xdr:row>
      <xdr:rowOff>11906</xdr:rowOff>
    </xdr:to>
    <xdr:sp macro="" textlink="">
      <xdr:nvSpPr>
        <xdr:cNvPr id="2" name="Выгнутая вправо стрелка 1">
          <a:hlinkClick xmlns:r="http://schemas.openxmlformats.org/officeDocument/2006/relationships" r:id="rId1"/>
        </xdr:cNvPr>
        <xdr:cNvSpPr/>
      </xdr:nvSpPr>
      <xdr:spPr>
        <a:xfrm>
          <a:off x="11668125" y="4857750"/>
          <a:ext cx="762000" cy="5595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1202531</xdr:colOff>
      <xdr:row>25</xdr:row>
      <xdr:rowOff>0</xdr:rowOff>
    </xdr:from>
    <xdr:to>
      <xdr:col>5</xdr:col>
      <xdr:colOff>190501</xdr:colOff>
      <xdr:row>31</xdr:row>
      <xdr:rowOff>23813</xdr:rowOff>
    </xdr:to>
    <xdr:sp macro="" textlink="">
      <xdr:nvSpPr>
        <xdr:cNvPr id="3" name="Выгнутая вправо стрелка 2">
          <a:hlinkClick xmlns:r="http://schemas.openxmlformats.org/officeDocument/2006/relationships" r:id="rId1"/>
        </xdr:cNvPr>
        <xdr:cNvSpPr/>
      </xdr:nvSpPr>
      <xdr:spPr>
        <a:xfrm>
          <a:off x="5107781" y="6060281"/>
          <a:ext cx="1154908" cy="1166813"/>
        </a:xfrm>
        <a:prstGeom prst="curvedLeftArrow">
          <a:avLst>
            <a:gd name="adj1" fmla="val 2500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Переход к презентации</a:t>
          </a:r>
        </a:p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200025</xdr:rowOff>
    </xdr:from>
    <xdr:to>
      <xdr:col>4</xdr:col>
      <xdr:colOff>488158</xdr:colOff>
      <xdr:row>9</xdr:row>
      <xdr:rowOff>14288</xdr:rowOff>
    </xdr:to>
    <xdr:sp macro="" textlink="">
      <xdr:nvSpPr>
        <xdr:cNvPr id="3" name="Выгнутая вправо стрелка 2">
          <a:hlinkClick xmlns:r="http://schemas.openxmlformats.org/officeDocument/2006/relationships" r:id="rId1"/>
        </xdr:cNvPr>
        <xdr:cNvSpPr/>
      </xdr:nvSpPr>
      <xdr:spPr>
        <a:xfrm>
          <a:off x="4638675" y="1171575"/>
          <a:ext cx="1154908" cy="1166813"/>
        </a:xfrm>
        <a:prstGeom prst="curvedLeftArrow">
          <a:avLst>
            <a:gd name="adj1" fmla="val 2500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Переход к презентации</a:t>
          </a:r>
        </a:p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7</xdr:row>
      <xdr:rowOff>95250</xdr:rowOff>
    </xdr:from>
    <xdr:to>
      <xdr:col>4</xdr:col>
      <xdr:colOff>545308</xdr:colOff>
      <xdr:row>12</xdr:row>
      <xdr:rowOff>166688</xdr:rowOff>
    </xdr:to>
    <xdr:sp macro="" textlink="">
      <xdr:nvSpPr>
        <xdr:cNvPr id="3" name="Выгнутая вправо стрелка 2">
          <a:hlinkClick xmlns:r="http://schemas.openxmlformats.org/officeDocument/2006/relationships" r:id="rId1"/>
        </xdr:cNvPr>
        <xdr:cNvSpPr/>
      </xdr:nvSpPr>
      <xdr:spPr>
        <a:xfrm>
          <a:off x="4791075" y="1943100"/>
          <a:ext cx="1154908" cy="1166813"/>
        </a:xfrm>
        <a:prstGeom prst="curvedLeftArrow">
          <a:avLst>
            <a:gd name="adj1" fmla="val 2500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Переход к презентации</a:t>
          </a:r>
        </a:p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21"/>
  <sheetViews>
    <sheetView showGridLines="0" zoomScale="80" zoomScaleNormal="80" workbookViewId="0">
      <selection activeCell="F21" sqref="F21"/>
    </sheetView>
  </sheetViews>
  <sheetFormatPr defaultRowHeight="15"/>
  <cols>
    <col min="1" max="1" width="38.42578125" bestFit="1" customWidth="1"/>
    <col min="2" max="2" width="9.85546875" customWidth="1"/>
    <col min="3" max="3" width="11.28515625" customWidth="1"/>
    <col min="4" max="4" width="15" customWidth="1"/>
    <col min="5" max="5" width="25.42578125" customWidth="1"/>
    <col min="6" max="6" width="17.7109375" customWidth="1"/>
    <col min="8" max="8" width="15.42578125" customWidth="1"/>
    <col min="9" max="9" width="18.42578125" bestFit="1" customWidth="1"/>
  </cols>
  <sheetData>
    <row r="1" spans="1:11" s="25" customFormat="1" ht="23.25">
      <c r="A1" s="117" t="s">
        <v>3</v>
      </c>
      <c r="B1" s="117"/>
      <c r="C1" s="117"/>
      <c r="D1" s="117"/>
      <c r="E1" s="117"/>
      <c r="F1" s="117"/>
      <c r="G1" s="117"/>
      <c r="H1" s="24"/>
      <c r="I1" s="24"/>
      <c r="J1" s="24"/>
      <c r="K1" s="24"/>
    </row>
    <row r="2" spans="1:11" ht="15.75" thickBot="1"/>
    <row r="3" spans="1:11" ht="21">
      <c r="A3" s="26" t="s">
        <v>29</v>
      </c>
      <c r="B3" s="27"/>
      <c r="C3" s="28"/>
      <c r="E3" s="114" t="s">
        <v>5</v>
      </c>
      <c r="F3" s="115"/>
      <c r="G3" s="116"/>
    </row>
    <row r="4" spans="1:11" ht="18.75">
      <c r="A4" s="3"/>
      <c r="B4" s="4"/>
      <c r="C4" s="5"/>
      <c r="E4" s="6" t="s">
        <v>14</v>
      </c>
      <c r="F4" s="19">
        <v>2.5</v>
      </c>
      <c r="G4" s="7" t="s">
        <v>63</v>
      </c>
    </row>
    <row r="5" spans="1:11" ht="18.75">
      <c r="A5" s="6" t="s">
        <v>4</v>
      </c>
      <c r="B5" s="19">
        <v>2.5</v>
      </c>
      <c r="C5" s="7" t="s">
        <v>28</v>
      </c>
      <c r="E5" s="6" t="s">
        <v>15</v>
      </c>
      <c r="F5" s="19">
        <v>1.5</v>
      </c>
      <c r="G5" s="7" t="s">
        <v>63</v>
      </c>
    </row>
    <row r="6" spans="1:11" ht="18.75">
      <c r="A6" s="6" t="s">
        <v>0</v>
      </c>
      <c r="B6" s="19">
        <v>3.5</v>
      </c>
      <c r="C6" s="7" t="s">
        <v>28</v>
      </c>
      <c r="E6" s="6" t="s">
        <v>16</v>
      </c>
      <c r="F6" s="19">
        <v>0.8</v>
      </c>
      <c r="G6" s="7" t="s">
        <v>63</v>
      </c>
    </row>
    <row r="7" spans="1:11" ht="19.5" thickBot="1">
      <c r="A7" s="8" t="s">
        <v>1</v>
      </c>
      <c r="B7" s="20">
        <v>5.4</v>
      </c>
      <c r="C7" s="9" t="s">
        <v>28</v>
      </c>
      <c r="E7" s="8" t="s">
        <v>17</v>
      </c>
      <c r="F7" s="20">
        <v>2.2000000000000002</v>
      </c>
      <c r="G7" s="9" t="s">
        <v>63</v>
      </c>
    </row>
    <row r="8" spans="1:11" ht="19.5" thickBot="1">
      <c r="A8" s="2"/>
      <c r="B8" s="2"/>
      <c r="C8" s="2"/>
    </row>
    <row r="9" spans="1:11" ht="21">
      <c r="A9" s="26" t="s">
        <v>6</v>
      </c>
      <c r="B9" s="27"/>
      <c r="C9" s="28"/>
      <c r="E9" s="29" t="s">
        <v>24</v>
      </c>
      <c r="F9" s="30"/>
      <c r="G9" s="31"/>
    </row>
    <row r="10" spans="1:11" ht="21">
      <c r="A10" s="6" t="s">
        <v>7</v>
      </c>
      <c r="B10" s="19">
        <f>B6*B5</f>
        <v>8.75</v>
      </c>
      <c r="C10" s="7" t="s">
        <v>13</v>
      </c>
      <c r="E10" s="3" t="s">
        <v>25</v>
      </c>
      <c r="F10" s="21">
        <v>10</v>
      </c>
      <c r="G10" s="5" t="s">
        <v>28</v>
      </c>
    </row>
    <row r="11" spans="1:11" ht="21">
      <c r="A11" s="6" t="s">
        <v>8</v>
      </c>
      <c r="B11" s="19">
        <f>B7*B5</f>
        <v>13.5</v>
      </c>
      <c r="C11" s="7" t="s">
        <v>13</v>
      </c>
      <c r="E11" s="3" t="s">
        <v>26</v>
      </c>
      <c r="F11" s="21">
        <v>1</v>
      </c>
      <c r="G11" s="5" t="s">
        <v>28</v>
      </c>
    </row>
    <row r="12" spans="1:11" ht="21.75" thickBot="1">
      <c r="A12" s="6" t="s">
        <v>9</v>
      </c>
      <c r="B12" s="19">
        <f>B6*B5-F4*F5</f>
        <v>5</v>
      </c>
      <c r="C12" s="7" t="s">
        <v>13</v>
      </c>
      <c r="E12" s="10" t="s">
        <v>27</v>
      </c>
      <c r="F12" s="22">
        <f>F10*F11</f>
        <v>10</v>
      </c>
      <c r="G12" s="11" t="s">
        <v>12</v>
      </c>
    </row>
    <row r="13" spans="1:11" ht="21.75" thickBot="1">
      <c r="A13" s="8" t="s">
        <v>10</v>
      </c>
      <c r="B13" s="20">
        <f>B7*B5-F6*F7</f>
        <v>11.74</v>
      </c>
      <c r="C13" s="9" t="s">
        <v>13</v>
      </c>
    </row>
    <row r="14" spans="1:11" ht="22.5">
      <c r="A14" s="17" t="s">
        <v>11</v>
      </c>
      <c r="B14" s="16">
        <f>SUM(B10:B13)</f>
        <v>38.99</v>
      </c>
      <c r="C14" s="15" t="s">
        <v>36</v>
      </c>
    </row>
    <row r="16" spans="1:11" ht="15.75" thickBot="1"/>
    <row r="17" spans="1:5" ht="24" thickBot="1">
      <c r="A17" s="89" t="s">
        <v>32</v>
      </c>
      <c r="B17" s="90"/>
      <c r="C17" s="14">
        <f>ROUNDUP(B14/F12,0)</f>
        <v>4</v>
      </c>
    </row>
    <row r="19" spans="1:5" ht="21">
      <c r="A19" s="13" t="s">
        <v>30</v>
      </c>
      <c r="B19" s="153">
        <v>2340</v>
      </c>
      <c r="C19" s="1" t="s">
        <v>31</v>
      </c>
    </row>
    <row r="20" spans="1:5" ht="21.75" thickBot="1">
      <c r="A20" s="13"/>
      <c r="B20" s="12"/>
      <c r="C20" s="1"/>
    </row>
    <row r="21" spans="1:5" ht="24" thickBot="1">
      <c r="A21" s="13" t="s">
        <v>33</v>
      </c>
      <c r="B21" s="154">
        <f>C17</f>
        <v>4</v>
      </c>
      <c r="C21" s="1" t="s">
        <v>34</v>
      </c>
      <c r="D21" s="155">
        <f>B21*B19</f>
        <v>9360</v>
      </c>
      <c r="E21" s="1" t="s">
        <v>35</v>
      </c>
    </row>
  </sheetData>
  <mergeCells count="2">
    <mergeCell ref="E3:G3"/>
    <mergeCell ref="A1:G1"/>
  </mergeCells>
  <pageMargins left="0.3543307086614173" right="0.3543307086614173" top="0.39370078740157483" bottom="0.39370078740157483" header="0" footer="0"/>
  <pageSetup paperSize="9" orientation="landscape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8"/>
  <dimension ref="A1:F19"/>
  <sheetViews>
    <sheetView showGridLines="0" workbookViewId="0">
      <selection activeCell="G13" sqref="G13"/>
    </sheetView>
  </sheetViews>
  <sheetFormatPr defaultRowHeight="18.75"/>
  <cols>
    <col min="1" max="1" width="57.85546875" style="2" customWidth="1"/>
    <col min="2" max="2" width="19.28515625" style="2" bestFit="1" customWidth="1"/>
    <col min="3" max="3" width="9.140625" style="2"/>
    <col min="4" max="4" width="11.140625" style="2" bestFit="1" customWidth="1"/>
    <col min="5" max="5" width="9.140625" style="2"/>
    <col min="6" max="6" width="11.140625" style="2" bestFit="1" customWidth="1"/>
    <col min="7" max="16384" width="9.140625" style="2"/>
  </cols>
  <sheetData>
    <row r="1" spans="1:6" ht="20.25">
      <c r="A1" s="146" t="s">
        <v>122</v>
      </c>
      <c r="B1" s="147"/>
    </row>
    <row r="2" spans="1:6">
      <c r="A2" s="107"/>
      <c r="B2" s="108"/>
    </row>
    <row r="3" spans="1:6">
      <c r="A3" s="107" t="s">
        <v>126</v>
      </c>
      <c r="B3" s="110">
        <f>'КОМНАТА 1'!D21</f>
        <v>9360</v>
      </c>
      <c r="D3" s="112"/>
    </row>
    <row r="4" spans="1:6">
      <c r="A4" s="107" t="s">
        <v>127</v>
      </c>
      <c r="B4" s="110">
        <f>'КОМНАТА 2'!D22</f>
        <v>6600</v>
      </c>
    </row>
    <row r="5" spans="1:6">
      <c r="A5" s="107" t="s">
        <v>128</v>
      </c>
      <c r="B5" s="110">
        <f>'КОРИДОР 1'!D21</f>
        <v>5400</v>
      </c>
    </row>
    <row r="6" spans="1:6">
      <c r="A6" s="107" t="s">
        <v>129</v>
      </c>
      <c r="B6" s="110">
        <f>'КОРИДОР 2'!D21</f>
        <v>3600</v>
      </c>
    </row>
    <row r="7" spans="1:6">
      <c r="A7" s="107" t="s">
        <v>130</v>
      </c>
      <c r="B7" s="110">
        <f>КУХНЯ!D21</f>
        <v>2550</v>
      </c>
    </row>
    <row r="8" spans="1:6">
      <c r="A8" s="107" t="s">
        <v>131</v>
      </c>
      <c r="B8" s="110">
        <f>КУХНЯ!B42</f>
        <v>3919.9999999999995</v>
      </c>
    </row>
    <row r="9" spans="1:6">
      <c r="A9" s="107" t="s">
        <v>132</v>
      </c>
      <c r="B9" s="110">
        <f>КУХНЯ!J21</f>
        <v>12800</v>
      </c>
    </row>
    <row r="10" spans="1:6">
      <c r="A10" s="107" t="s">
        <v>133</v>
      </c>
      <c r="B10" s="110">
        <f>ВАННАЯ!B24</f>
        <v>16400</v>
      </c>
    </row>
    <row r="11" spans="1:6">
      <c r="A11" s="107" t="s">
        <v>134</v>
      </c>
      <c r="B11" s="110">
        <f>ВАННАЯ!F24</f>
        <v>1500</v>
      </c>
    </row>
    <row r="12" spans="1:6">
      <c r="A12" s="107" t="s">
        <v>135</v>
      </c>
      <c r="B12" s="110">
        <f>ВАННАЯ!J24</f>
        <v>420</v>
      </c>
    </row>
    <row r="13" spans="1:6">
      <c r="A13" s="107" t="s">
        <v>136</v>
      </c>
      <c r="B13" s="110">
        <f>ТУАЛЕТ!B24</f>
        <v>8960</v>
      </c>
    </row>
    <row r="14" spans="1:6">
      <c r="A14" s="107" t="s">
        <v>137</v>
      </c>
      <c r="B14" s="110">
        <f>ТУАЛЕТ!F24</f>
        <v>750</v>
      </c>
      <c r="F14" s="112"/>
    </row>
    <row r="15" spans="1:6">
      <c r="A15" s="107" t="s">
        <v>138</v>
      </c>
      <c r="B15" s="110">
        <f>ТУАЛЕТ!J24</f>
        <v>180</v>
      </c>
    </row>
    <row r="16" spans="1:6">
      <c r="A16" s="107" t="s">
        <v>123</v>
      </c>
      <c r="B16" s="110">
        <f>Линолеум!D16</f>
        <v>23850</v>
      </c>
    </row>
    <row r="17" spans="1:2">
      <c r="A17" s="107" t="s">
        <v>124</v>
      </c>
      <c r="B17" s="110">
        <f>'Обои на потолки'!D17</f>
        <v>2580</v>
      </c>
    </row>
    <row r="18" spans="1:2">
      <c r="A18" s="107"/>
      <c r="B18" s="110"/>
    </row>
    <row r="19" spans="1:2" ht="23.25" thickBot="1">
      <c r="A19" s="109" t="s">
        <v>125</v>
      </c>
      <c r="B19" s="111">
        <f>SUM(B3:B17)</f>
        <v>98870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K22"/>
  <sheetViews>
    <sheetView showGridLines="0" zoomScale="80" zoomScaleNormal="80" workbookViewId="0">
      <selection activeCell="F21" sqref="F21"/>
    </sheetView>
  </sheetViews>
  <sheetFormatPr defaultRowHeight="15"/>
  <cols>
    <col min="1" max="1" width="32" customWidth="1"/>
    <col min="2" max="2" width="13.42578125" customWidth="1"/>
    <col min="3" max="3" width="11.28515625" customWidth="1"/>
    <col min="4" max="4" width="12.5703125" customWidth="1"/>
    <col min="5" max="5" width="25.42578125" customWidth="1"/>
    <col min="6" max="6" width="17.7109375" customWidth="1"/>
    <col min="8" max="8" width="15.42578125" customWidth="1"/>
    <col min="9" max="9" width="18.42578125" bestFit="1" customWidth="1"/>
  </cols>
  <sheetData>
    <row r="1" spans="1:11" ht="23.25">
      <c r="A1" s="120" t="s">
        <v>18</v>
      </c>
      <c r="B1" s="120"/>
      <c r="C1" s="120"/>
      <c r="D1" s="120"/>
      <c r="E1" s="120"/>
      <c r="F1" s="120"/>
      <c r="G1" s="120"/>
      <c r="H1" s="120"/>
      <c r="I1" s="23"/>
      <c r="J1" s="23"/>
      <c r="K1" s="23"/>
    </row>
    <row r="2" spans="1:11" ht="15.75" thickBot="1"/>
    <row r="3" spans="1:11" ht="21">
      <c r="A3" s="114" t="s">
        <v>29</v>
      </c>
      <c r="B3" s="115"/>
      <c r="C3" s="116"/>
      <c r="E3" s="114" t="s">
        <v>5</v>
      </c>
      <c r="F3" s="115"/>
      <c r="G3" s="116"/>
    </row>
    <row r="4" spans="1:11" ht="18.75">
      <c r="A4" s="3"/>
      <c r="B4" s="4"/>
      <c r="C4" s="5"/>
      <c r="E4" s="6" t="s">
        <v>14</v>
      </c>
      <c r="F4" s="19">
        <v>2.5</v>
      </c>
      <c r="G4" s="7" t="s">
        <v>63</v>
      </c>
    </row>
    <row r="5" spans="1:11" ht="18.75">
      <c r="A5" s="6" t="s">
        <v>4</v>
      </c>
      <c r="B5" s="19">
        <v>2.5</v>
      </c>
      <c r="C5" s="7" t="s">
        <v>28</v>
      </c>
      <c r="E5" s="6" t="s">
        <v>15</v>
      </c>
      <c r="F5" s="19">
        <v>1.5</v>
      </c>
      <c r="G5" s="7" t="s">
        <v>63</v>
      </c>
    </row>
    <row r="6" spans="1:11" ht="18.75">
      <c r="A6" s="6" t="s">
        <v>0</v>
      </c>
      <c r="B6" s="19">
        <v>3.5</v>
      </c>
      <c r="C6" s="7" t="s">
        <v>28</v>
      </c>
      <c r="E6" s="6" t="s">
        <v>16</v>
      </c>
      <c r="F6" s="19">
        <v>0.8</v>
      </c>
      <c r="G6" s="7" t="s">
        <v>63</v>
      </c>
    </row>
    <row r="7" spans="1:11" ht="19.5" thickBot="1">
      <c r="A7" s="8" t="s">
        <v>23</v>
      </c>
      <c r="B7" s="20">
        <v>3.2</v>
      </c>
      <c r="C7" s="9" t="s">
        <v>28</v>
      </c>
      <c r="E7" s="8" t="s">
        <v>17</v>
      </c>
      <c r="F7" s="20">
        <v>2.2000000000000002</v>
      </c>
      <c r="G7" s="9" t="s">
        <v>63</v>
      </c>
    </row>
    <row r="8" spans="1:11" ht="19.5" thickBot="1">
      <c r="A8" s="2"/>
      <c r="B8" s="2"/>
      <c r="C8" s="2"/>
    </row>
    <row r="9" spans="1:11" ht="21">
      <c r="A9" s="114" t="s">
        <v>6</v>
      </c>
      <c r="B9" s="115"/>
      <c r="C9" s="116"/>
      <c r="E9" s="121" t="s">
        <v>24</v>
      </c>
      <c r="F9" s="122"/>
      <c r="G9" s="123"/>
    </row>
    <row r="10" spans="1:11" ht="21">
      <c r="A10" s="6" t="s">
        <v>20</v>
      </c>
      <c r="B10" s="19">
        <f>B7*B5</f>
        <v>8</v>
      </c>
      <c r="C10" s="7" t="s">
        <v>13</v>
      </c>
      <c r="E10" s="3" t="s">
        <v>25</v>
      </c>
      <c r="F10" s="21">
        <v>10</v>
      </c>
      <c r="G10" s="5" t="s">
        <v>28</v>
      </c>
    </row>
    <row r="11" spans="1:11" ht="21">
      <c r="A11" s="6" t="s">
        <v>21</v>
      </c>
      <c r="B11" s="19">
        <f>B7*B5</f>
        <v>8</v>
      </c>
      <c r="C11" s="7" t="s">
        <v>13</v>
      </c>
      <c r="E11" s="3" t="s">
        <v>26</v>
      </c>
      <c r="F11" s="21">
        <v>1</v>
      </c>
      <c r="G11" s="5" t="s">
        <v>28</v>
      </c>
    </row>
    <row r="12" spans="1:11" ht="21.75" thickBot="1">
      <c r="A12" s="6" t="s">
        <v>19</v>
      </c>
      <c r="B12" s="19">
        <f>B6*B5-F4*F5</f>
        <v>5</v>
      </c>
      <c r="C12" s="7" t="s">
        <v>13</v>
      </c>
      <c r="E12" s="10" t="s">
        <v>27</v>
      </c>
      <c r="F12" s="22">
        <f>F10*F11</f>
        <v>10</v>
      </c>
      <c r="G12" s="11" t="s">
        <v>12</v>
      </c>
    </row>
    <row r="13" spans="1:11" ht="21.75" thickBot="1">
      <c r="A13" s="8" t="s">
        <v>22</v>
      </c>
      <c r="B13" s="20">
        <f>B6*B5-F6*F7</f>
        <v>6.99</v>
      </c>
      <c r="C13" s="9" t="s">
        <v>13</v>
      </c>
    </row>
    <row r="14" spans="1:11" ht="24">
      <c r="A14" s="18" t="s">
        <v>11</v>
      </c>
      <c r="B14" s="16">
        <f>SUM(B10:B13)</f>
        <v>27.990000000000002</v>
      </c>
      <c r="C14" s="16" t="s">
        <v>37</v>
      </c>
    </row>
    <row r="17" spans="1:5" ht="15.75" thickBot="1"/>
    <row r="18" spans="1:5" ht="24" thickBot="1">
      <c r="A18" s="118" t="s">
        <v>32</v>
      </c>
      <c r="B18" s="119"/>
      <c r="C18" s="14">
        <f>ROUNDUP(B14/F12,0)</f>
        <v>3</v>
      </c>
    </row>
    <row r="20" spans="1:5" ht="21">
      <c r="A20" s="13" t="s">
        <v>30</v>
      </c>
      <c r="B20" s="153">
        <v>2200</v>
      </c>
      <c r="C20" s="1" t="s">
        <v>31</v>
      </c>
    </row>
    <row r="21" spans="1:5" ht="21.75" thickBot="1">
      <c r="A21" s="13"/>
      <c r="B21" s="12"/>
      <c r="C21" s="1"/>
    </row>
    <row r="22" spans="1:5" ht="24" thickBot="1">
      <c r="A22" s="13" t="s">
        <v>33</v>
      </c>
      <c r="B22" s="154">
        <f>C18</f>
        <v>3</v>
      </c>
      <c r="C22" s="1" t="s">
        <v>34</v>
      </c>
      <c r="D22" s="163">
        <f>B22*B20</f>
        <v>6600</v>
      </c>
      <c r="E22" s="1" t="s">
        <v>35</v>
      </c>
    </row>
  </sheetData>
  <mergeCells count="6">
    <mergeCell ref="A18:B18"/>
    <mergeCell ref="A1:H1"/>
    <mergeCell ref="A3:C3"/>
    <mergeCell ref="E3:G3"/>
    <mergeCell ref="A9:C9"/>
    <mergeCell ref="E9:G9"/>
  </mergeCells>
  <pageMargins left="0.3543307086614173" right="0.3543307086614173" top="0.39370078740157483" bottom="0.39370078740157483" header="0" footer="0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G21"/>
  <sheetViews>
    <sheetView showGridLines="0" tabSelected="1" zoomScale="80" zoomScaleNormal="80" workbookViewId="0">
      <selection activeCell="F23" sqref="F23"/>
    </sheetView>
  </sheetViews>
  <sheetFormatPr defaultRowHeight="15"/>
  <cols>
    <col min="1" max="1" width="37.7109375" bestFit="1" customWidth="1"/>
    <col min="2" max="2" width="14.7109375" bestFit="1" customWidth="1"/>
    <col min="3" max="3" width="9.5703125" bestFit="1" customWidth="1"/>
    <col min="4" max="4" width="16" bestFit="1" customWidth="1"/>
    <col min="5" max="5" width="26.7109375" customWidth="1"/>
    <col min="6" max="6" width="5.5703125" bestFit="1" customWidth="1"/>
    <col min="7" max="7" width="9.85546875" customWidth="1"/>
  </cols>
  <sheetData>
    <row r="1" spans="1:7" ht="23.25">
      <c r="A1" s="117" t="s">
        <v>38</v>
      </c>
      <c r="B1" s="117"/>
      <c r="C1" s="117"/>
      <c r="D1" s="117"/>
      <c r="E1" s="117"/>
      <c r="F1" s="117"/>
      <c r="G1" s="117"/>
    </row>
    <row r="2" spans="1:7" ht="15.75" thickBot="1"/>
    <row r="3" spans="1:7" ht="21">
      <c r="A3" s="114" t="s">
        <v>29</v>
      </c>
      <c r="B3" s="115"/>
      <c r="C3" s="116"/>
      <c r="E3" s="114" t="s">
        <v>5</v>
      </c>
      <c r="F3" s="115"/>
      <c r="G3" s="116"/>
    </row>
    <row r="4" spans="1:7" ht="18.75">
      <c r="A4" s="38" t="s">
        <v>4</v>
      </c>
      <c r="B4" s="32">
        <v>2.5</v>
      </c>
      <c r="C4" s="39" t="s">
        <v>28</v>
      </c>
      <c r="E4" s="6" t="s">
        <v>16</v>
      </c>
      <c r="F4" s="19">
        <v>0.8</v>
      </c>
      <c r="G4" s="7" t="s">
        <v>63</v>
      </c>
    </row>
    <row r="5" spans="1:7" ht="19.5" thickBot="1">
      <c r="A5" s="40" t="s">
        <v>0</v>
      </c>
      <c r="B5" s="19">
        <v>3.5</v>
      </c>
      <c r="C5" s="7" t="s">
        <v>28</v>
      </c>
      <c r="E5" s="8" t="s">
        <v>17</v>
      </c>
      <c r="F5" s="20">
        <v>2.2000000000000002</v>
      </c>
      <c r="G5" s="9" t="s">
        <v>63</v>
      </c>
    </row>
    <row r="6" spans="1:7" ht="19.5" thickBot="1">
      <c r="A6" s="8" t="s">
        <v>39</v>
      </c>
      <c r="B6" s="20">
        <v>2.2000000000000002</v>
      </c>
      <c r="C6" s="9" t="s">
        <v>28</v>
      </c>
      <c r="E6" s="36"/>
      <c r="F6" s="19"/>
      <c r="G6" s="37"/>
    </row>
    <row r="8" spans="1:7" ht="19.5" thickBot="1">
      <c r="A8" s="2"/>
      <c r="B8" s="2"/>
      <c r="C8" s="2"/>
    </row>
    <row r="9" spans="1:7" ht="21">
      <c r="A9" s="114" t="s">
        <v>6</v>
      </c>
      <c r="B9" s="115"/>
      <c r="C9" s="116"/>
      <c r="E9" s="121" t="s">
        <v>24</v>
      </c>
      <c r="F9" s="122"/>
      <c r="G9" s="123"/>
    </row>
    <row r="10" spans="1:7" ht="21">
      <c r="A10" s="6" t="s">
        <v>40</v>
      </c>
      <c r="B10" s="19">
        <f>B5*B4-F4*F5</f>
        <v>6.99</v>
      </c>
      <c r="C10" s="7" t="s">
        <v>13</v>
      </c>
      <c r="E10" s="3" t="s">
        <v>25</v>
      </c>
      <c r="F10" s="21">
        <v>10</v>
      </c>
      <c r="G10" s="5" t="s">
        <v>28</v>
      </c>
    </row>
    <row r="11" spans="1:7" ht="21">
      <c r="A11" s="6" t="s">
        <v>41</v>
      </c>
      <c r="B11" s="19">
        <f>B6*B4-F4*F5</f>
        <v>3.7399999999999998</v>
      </c>
      <c r="C11" s="7" t="s">
        <v>13</v>
      </c>
      <c r="E11" s="3" t="s">
        <v>26</v>
      </c>
      <c r="F11" s="21">
        <v>1</v>
      </c>
      <c r="G11" s="5" t="s">
        <v>28</v>
      </c>
    </row>
    <row r="12" spans="1:7" ht="21.75" thickBot="1">
      <c r="A12" s="6" t="s">
        <v>42</v>
      </c>
      <c r="B12" s="19">
        <f>B6*B4-F5*F4</f>
        <v>3.7399999999999998</v>
      </c>
      <c r="C12" s="7" t="s">
        <v>13</v>
      </c>
      <c r="E12" s="10" t="s">
        <v>27</v>
      </c>
      <c r="F12" s="22">
        <f>F10*F11</f>
        <v>10</v>
      </c>
      <c r="G12" s="11" t="s">
        <v>12</v>
      </c>
    </row>
    <row r="13" spans="1:7" ht="21.75" thickBot="1">
      <c r="A13" s="8" t="s">
        <v>43</v>
      </c>
      <c r="B13" s="20">
        <f>B5*B6</f>
        <v>7.7000000000000011</v>
      </c>
      <c r="C13" s="9" t="s">
        <v>13</v>
      </c>
    </row>
    <row r="14" spans="1:7" ht="22.5">
      <c r="A14" s="17" t="s">
        <v>11</v>
      </c>
      <c r="B14" s="16">
        <f>SUM(B10:B13)</f>
        <v>22.17</v>
      </c>
      <c r="C14" s="15" t="s">
        <v>36</v>
      </c>
    </row>
    <row r="16" spans="1:7" ht="15.75" thickBot="1"/>
    <row r="17" spans="1:5" ht="24" thickBot="1">
      <c r="A17" s="118" t="s">
        <v>32</v>
      </c>
      <c r="B17" s="119"/>
      <c r="C17" s="41">
        <f>B14/F12</f>
        <v>2.2170000000000001</v>
      </c>
    </row>
    <row r="19" spans="1:5" ht="21">
      <c r="A19" s="13" t="s">
        <v>30</v>
      </c>
      <c r="B19" s="156">
        <v>1800</v>
      </c>
      <c r="C19" s="1" t="s">
        <v>31</v>
      </c>
    </row>
    <row r="20" spans="1:5" ht="21.75" thickBot="1">
      <c r="A20" s="13"/>
      <c r="B20" s="12"/>
      <c r="C20" s="1"/>
    </row>
    <row r="21" spans="1:5" ht="24" thickBot="1">
      <c r="A21" s="13" t="s">
        <v>33</v>
      </c>
      <c r="B21" s="154">
        <f>ROUNDUP(C17,0)</f>
        <v>3</v>
      </c>
      <c r="C21" s="1" t="s">
        <v>34</v>
      </c>
      <c r="D21" s="155">
        <f>B19*B21</f>
        <v>5400</v>
      </c>
      <c r="E21" s="1" t="s">
        <v>35</v>
      </c>
    </row>
  </sheetData>
  <mergeCells count="6">
    <mergeCell ref="A17:B17"/>
    <mergeCell ref="A1:G1"/>
    <mergeCell ref="A3:C3"/>
    <mergeCell ref="E3:G3"/>
    <mergeCell ref="A9:C9"/>
    <mergeCell ref="E9:G9"/>
  </mergeCells>
  <pageMargins left="0.3543307086614173" right="0.3543307086614173" top="0.39370078740157483" bottom="0.39370078740157483" header="0" footer="0"/>
  <pageSetup paperSize="9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G21"/>
  <sheetViews>
    <sheetView showGridLines="0" topLeftCell="A10" workbookViewId="0">
      <selection activeCell="C27" sqref="C27"/>
    </sheetView>
  </sheetViews>
  <sheetFormatPr defaultRowHeight="15"/>
  <cols>
    <col min="1" max="1" width="37.7109375" bestFit="1" customWidth="1"/>
    <col min="2" max="2" width="12.7109375" bestFit="1" customWidth="1"/>
    <col min="3" max="3" width="9.5703125" bestFit="1" customWidth="1"/>
    <col min="4" max="4" width="16" bestFit="1" customWidth="1"/>
    <col min="5" max="5" width="26.7109375" customWidth="1"/>
    <col min="6" max="6" width="5.5703125" bestFit="1" customWidth="1"/>
    <col min="7" max="7" width="9.85546875" customWidth="1"/>
  </cols>
  <sheetData>
    <row r="1" spans="1:7" ht="23.25">
      <c r="A1" s="117" t="s">
        <v>44</v>
      </c>
      <c r="B1" s="117"/>
      <c r="C1" s="117"/>
      <c r="D1" s="117"/>
      <c r="E1" s="117"/>
      <c r="F1" s="117"/>
      <c r="G1" s="117"/>
    </row>
    <row r="2" spans="1:7" ht="15.75" thickBot="1"/>
    <row r="3" spans="1:7" ht="21.75" thickBot="1">
      <c r="A3" s="114" t="s">
        <v>29</v>
      </c>
      <c r="B3" s="115"/>
      <c r="C3" s="116"/>
      <c r="E3" s="114" t="s">
        <v>5</v>
      </c>
      <c r="F3" s="115"/>
      <c r="G3" s="116"/>
    </row>
    <row r="4" spans="1:7" ht="18.75">
      <c r="A4" s="38" t="s">
        <v>4</v>
      </c>
      <c r="B4" s="32">
        <v>2.5</v>
      </c>
      <c r="C4" s="39" t="s">
        <v>28</v>
      </c>
      <c r="E4" s="42" t="s">
        <v>16</v>
      </c>
      <c r="F4" s="43">
        <v>0.8</v>
      </c>
      <c r="G4" s="44" t="s">
        <v>63</v>
      </c>
    </row>
    <row r="5" spans="1:7" ht="18.75">
      <c r="A5" s="40" t="s">
        <v>45</v>
      </c>
      <c r="B5" s="19">
        <v>1.7</v>
      </c>
      <c r="C5" s="7" t="s">
        <v>28</v>
      </c>
      <c r="E5" s="6" t="s">
        <v>17</v>
      </c>
      <c r="F5" s="19">
        <v>2.2000000000000002</v>
      </c>
      <c r="G5" s="7" t="s">
        <v>63</v>
      </c>
    </row>
    <row r="6" spans="1:7" ht="19.5" thickBot="1">
      <c r="A6" s="8" t="s">
        <v>46</v>
      </c>
      <c r="B6" s="20">
        <v>2.6</v>
      </c>
      <c r="C6" s="9" t="s">
        <v>28</v>
      </c>
      <c r="E6" s="6" t="s">
        <v>47</v>
      </c>
      <c r="F6" s="19">
        <v>0.8</v>
      </c>
      <c r="G6" s="7" t="s">
        <v>63</v>
      </c>
    </row>
    <row r="7" spans="1:7" ht="19.5" thickBot="1">
      <c r="E7" s="8" t="s">
        <v>48</v>
      </c>
      <c r="F7" s="20">
        <v>2</v>
      </c>
      <c r="G7" s="9" t="s">
        <v>63</v>
      </c>
    </row>
    <row r="8" spans="1:7" ht="19.5" thickBot="1">
      <c r="A8" s="2"/>
      <c r="B8" s="2"/>
      <c r="C8" s="2"/>
    </row>
    <row r="9" spans="1:7" ht="21">
      <c r="A9" s="114" t="s">
        <v>6</v>
      </c>
      <c r="B9" s="115"/>
      <c r="C9" s="116"/>
      <c r="E9" s="121" t="s">
        <v>24</v>
      </c>
      <c r="F9" s="122"/>
      <c r="G9" s="123"/>
    </row>
    <row r="10" spans="1:7" ht="21">
      <c r="A10" s="6" t="s">
        <v>49</v>
      </c>
      <c r="B10" s="19">
        <f>B5*B4-F4*F5</f>
        <v>2.4899999999999998</v>
      </c>
      <c r="C10" s="7" t="s">
        <v>13</v>
      </c>
      <c r="E10" s="3" t="s">
        <v>25</v>
      </c>
      <c r="F10" s="21">
        <v>10</v>
      </c>
      <c r="G10" s="5" t="s">
        <v>28</v>
      </c>
    </row>
    <row r="11" spans="1:7" ht="21">
      <c r="A11" s="6" t="s">
        <v>50</v>
      </c>
      <c r="B11" s="19">
        <f>B5*B4-F4*F5</f>
        <v>2.4899999999999998</v>
      </c>
      <c r="C11" s="7" t="s">
        <v>13</v>
      </c>
      <c r="E11" s="3" t="s">
        <v>26</v>
      </c>
      <c r="F11" s="21">
        <v>1</v>
      </c>
      <c r="G11" s="5" t="s">
        <v>28</v>
      </c>
    </row>
    <row r="12" spans="1:7" ht="21.75" thickBot="1">
      <c r="A12" s="6" t="s">
        <v>51</v>
      </c>
      <c r="B12" s="19">
        <f>B6*B4-F4*F5</f>
        <v>4.74</v>
      </c>
      <c r="C12" s="7" t="s">
        <v>13</v>
      </c>
      <c r="E12" s="10" t="s">
        <v>27</v>
      </c>
      <c r="F12" s="22">
        <f>F10*F11</f>
        <v>10</v>
      </c>
      <c r="G12" s="11" t="s">
        <v>12</v>
      </c>
    </row>
    <row r="13" spans="1:7" ht="21.75" thickBot="1">
      <c r="A13" s="8" t="s">
        <v>52</v>
      </c>
      <c r="B13" s="20">
        <f>B6*B4-F6*F7*2</f>
        <v>3.3</v>
      </c>
      <c r="C13" s="9" t="s">
        <v>13</v>
      </c>
    </row>
    <row r="14" spans="1:7" ht="22.5">
      <c r="A14" s="17" t="s">
        <v>11</v>
      </c>
      <c r="B14" s="16">
        <f>SUM(B10:B13)</f>
        <v>13.02</v>
      </c>
      <c r="C14" s="15" t="s">
        <v>36</v>
      </c>
    </row>
    <row r="16" spans="1:7" ht="15.75" thickBot="1"/>
    <row r="17" spans="1:5" ht="24" thickBot="1">
      <c r="A17" s="118" t="s">
        <v>32</v>
      </c>
      <c r="B17" s="119"/>
      <c r="C17" s="41">
        <f>B14/F12</f>
        <v>1.302</v>
      </c>
    </row>
    <row r="19" spans="1:5" ht="21">
      <c r="A19" s="13" t="s">
        <v>30</v>
      </c>
      <c r="B19" s="156">
        <v>1800</v>
      </c>
      <c r="C19" s="1" t="s">
        <v>31</v>
      </c>
      <c r="E19" s="113"/>
    </row>
    <row r="20" spans="1:5" ht="21.75" thickBot="1">
      <c r="A20" s="13"/>
      <c r="B20" s="12"/>
      <c r="C20" s="1"/>
    </row>
    <row r="21" spans="1:5" ht="24" thickBot="1">
      <c r="A21" s="13" t="s">
        <v>33</v>
      </c>
      <c r="B21" s="154">
        <f>ROUNDUP(C17,0)</f>
        <v>2</v>
      </c>
      <c r="C21" s="1" t="s">
        <v>34</v>
      </c>
      <c r="D21" s="155">
        <f>B19*B21</f>
        <v>3600</v>
      </c>
      <c r="E21" s="1" t="s">
        <v>35</v>
      </c>
    </row>
  </sheetData>
  <mergeCells count="6">
    <mergeCell ref="A17:B17"/>
    <mergeCell ref="A1:G1"/>
    <mergeCell ref="A3:C3"/>
    <mergeCell ref="E3:G3"/>
    <mergeCell ref="A9:C9"/>
    <mergeCell ref="E9:G9"/>
  </mergeCells>
  <pageMargins left="0.3543307086614173" right="0.3543307086614173" top="0.39370078740157483" bottom="0.39370078740157483" header="0" footer="0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K43"/>
  <sheetViews>
    <sheetView showGridLines="0" topLeftCell="A13" zoomScale="80" zoomScaleNormal="80" workbookViewId="0">
      <selection activeCell="H33" sqref="H33"/>
    </sheetView>
  </sheetViews>
  <sheetFormatPr defaultRowHeight="15"/>
  <cols>
    <col min="1" max="1" width="36.85546875" customWidth="1"/>
    <col min="2" max="2" width="16" customWidth="1"/>
    <col min="3" max="3" width="11.140625" customWidth="1"/>
    <col min="4" max="4" width="11.5703125" customWidth="1"/>
    <col min="5" max="5" width="26.7109375" customWidth="1"/>
    <col min="6" max="6" width="5.5703125" bestFit="1" customWidth="1"/>
    <col min="7" max="7" width="9.85546875" customWidth="1"/>
    <col min="8" max="8" width="3.7109375" customWidth="1"/>
    <col min="9" max="9" width="31.140625" customWidth="1"/>
    <col min="10" max="10" width="14.85546875" bestFit="1" customWidth="1"/>
  </cols>
  <sheetData>
    <row r="1" spans="1:11" ht="24" thickTop="1">
      <c r="A1" s="124" t="s">
        <v>53</v>
      </c>
      <c r="B1" s="125"/>
      <c r="C1" s="125"/>
      <c r="D1" s="125"/>
      <c r="E1" s="125"/>
      <c r="F1" s="125"/>
      <c r="G1" s="126"/>
      <c r="I1" s="124" t="s">
        <v>60</v>
      </c>
      <c r="J1" s="125"/>
      <c r="K1" s="126"/>
    </row>
    <row r="2" spans="1:11" ht="15.75" thickBot="1">
      <c r="A2" s="50"/>
      <c r="B2" s="4"/>
      <c r="C2" s="4"/>
      <c r="D2" s="4"/>
      <c r="E2" s="4"/>
      <c r="F2" s="4"/>
      <c r="G2" s="51"/>
      <c r="I2" s="50"/>
      <c r="J2" s="4"/>
      <c r="K2" s="51"/>
    </row>
    <row r="3" spans="1:11" ht="21.75" thickBot="1">
      <c r="A3" s="130" t="s">
        <v>29</v>
      </c>
      <c r="B3" s="115"/>
      <c r="C3" s="116"/>
      <c r="D3" s="4"/>
      <c r="E3" s="114" t="s">
        <v>5</v>
      </c>
      <c r="F3" s="115"/>
      <c r="G3" s="131"/>
      <c r="I3" s="72" t="s">
        <v>29</v>
      </c>
      <c r="J3" s="71"/>
      <c r="K3" s="73"/>
    </row>
    <row r="4" spans="1:11" ht="18.75">
      <c r="A4" s="52" t="s">
        <v>4</v>
      </c>
      <c r="B4" s="43">
        <v>2.5</v>
      </c>
      <c r="C4" s="44" t="s">
        <v>28</v>
      </c>
      <c r="D4" s="4"/>
      <c r="E4" s="47" t="s">
        <v>57</v>
      </c>
      <c r="F4" s="43">
        <v>2.5</v>
      </c>
      <c r="G4" s="53" t="s">
        <v>63</v>
      </c>
      <c r="I4" s="74" t="s">
        <v>4</v>
      </c>
      <c r="J4" s="43">
        <v>2.5</v>
      </c>
      <c r="K4" s="53" t="s">
        <v>63</v>
      </c>
    </row>
    <row r="5" spans="1:11" ht="18.75">
      <c r="A5" s="54" t="s">
        <v>0</v>
      </c>
      <c r="B5" s="19">
        <v>3.5</v>
      </c>
      <c r="C5" s="7" t="s">
        <v>28</v>
      </c>
      <c r="D5" s="4"/>
      <c r="E5" s="40" t="s">
        <v>15</v>
      </c>
      <c r="F5" s="19">
        <v>1.5</v>
      </c>
      <c r="G5" s="55" t="s">
        <v>63</v>
      </c>
      <c r="I5" s="54" t="s">
        <v>62</v>
      </c>
      <c r="J5" s="19">
        <v>2.2999999999999998</v>
      </c>
      <c r="K5" s="55" t="s">
        <v>63</v>
      </c>
    </row>
    <row r="6" spans="1:11" ht="18.75">
      <c r="A6" s="56" t="s">
        <v>54</v>
      </c>
      <c r="B6" s="19">
        <v>2.8</v>
      </c>
      <c r="C6" s="7" t="s">
        <v>28</v>
      </c>
      <c r="D6" s="4"/>
      <c r="E6" s="6" t="s">
        <v>16</v>
      </c>
      <c r="F6" s="19">
        <v>0.8</v>
      </c>
      <c r="G6" s="55" t="s">
        <v>63</v>
      </c>
      <c r="I6" s="54" t="s">
        <v>61</v>
      </c>
      <c r="J6" s="19">
        <v>2.8</v>
      </c>
      <c r="K6" s="55" t="s">
        <v>63</v>
      </c>
    </row>
    <row r="7" spans="1:11" ht="19.5" thickBot="1">
      <c r="A7" s="57" t="s">
        <v>55</v>
      </c>
      <c r="B7" s="46">
        <v>1.2</v>
      </c>
      <c r="C7" s="9" t="s">
        <v>28</v>
      </c>
      <c r="D7" s="4"/>
      <c r="E7" s="8" t="s">
        <v>17</v>
      </c>
      <c r="F7" s="20">
        <v>2.1</v>
      </c>
      <c r="G7" s="58" t="s">
        <v>63</v>
      </c>
      <c r="I7" s="75" t="s">
        <v>64</v>
      </c>
      <c r="J7" s="19">
        <v>0.2</v>
      </c>
      <c r="K7" s="76" t="s">
        <v>28</v>
      </c>
    </row>
    <row r="8" spans="1:11" ht="19.5" thickBot="1">
      <c r="A8" s="50"/>
      <c r="B8" s="45"/>
      <c r="C8" s="4"/>
      <c r="D8" s="4"/>
      <c r="E8" s="4"/>
      <c r="F8" s="4"/>
      <c r="G8" s="51"/>
      <c r="I8" s="77" t="s">
        <v>65</v>
      </c>
      <c r="J8" s="20">
        <v>0.4</v>
      </c>
      <c r="K8" s="78" t="s">
        <v>28</v>
      </c>
    </row>
    <row r="9" spans="1:11" ht="19.5" thickBot="1">
      <c r="A9" s="54"/>
      <c r="B9" s="37"/>
      <c r="C9" s="37"/>
      <c r="D9" s="4"/>
      <c r="E9" s="4"/>
      <c r="F9" s="4"/>
      <c r="G9" s="51"/>
      <c r="I9" s="50"/>
      <c r="J9" s="4"/>
      <c r="K9" s="51"/>
    </row>
    <row r="10" spans="1:11" ht="21.75" thickBot="1">
      <c r="A10" s="132" t="s">
        <v>6</v>
      </c>
      <c r="B10" s="133"/>
      <c r="C10" s="134"/>
      <c r="D10" s="4"/>
      <c r="E10" s="135" t="s">
        <v>24</v>
      </c>
      <c r="F10" s="136"/>
      <c r="G10" s="137"/>
      <c r="I10" s="72" t="s">
        <v>2</v>
      </c>
      <c r="J10" s="71"/>
      <c r="K10" s="73"/>
    </row>
    <row r="11" spans="1:11" ht="21">
      <c r="A11" s="56" t="s">
        <v>56</v>
      </c>
      <c r="B11" s="19">
        <f>B5*B4-F4*F5</f>
        <v>5</v>
      </c>
      <c r="C11" s="7" t="s">
        <v>13</v>
      </c>
      <c r="D11" s="4"/>
      <c r="E11" s="3" t="s">
        <v>25</v>
      </c>
      <c r="F11" s="21">
        <v>10</v>
      </c>
      <c r="G11" s="51" t="s">
        <v>28</v>
      </c>
      <c r="I11" s="79" t="s">
        <v>66</v>
      </c>
      <c r="J11" s="43">
        <f>J5*J4</f>
        <v>5.75</v>
      </c>
      <c r="K11" s="53" t="s">
        <v>13</v>
      </c>
    </row>
    <row r="12" spans="1:11" ht="21.75" thickBot="1">
      <c r="A12" s="56" t="s">
        <v>58</v>
      </c>
      <c r="B12" s="19">
        <f>B4*B6</f>
        <v>7</v>
      </c>
      <c r="C12" s="7" t="s">
        <v>13</v>
      </c>
      <c r="D12" s="4"/>
      <c r="E12" s="3" t="s">
        <v>26</v>
      </c>
      <c r="F12" s="21">
        <v>0.5</v>
      </c>
      <c r="G12" s="51" t="s">
        <v>28</v>
      </c>
      <c r="I12" s="77" t="s">
        <v>67</v>
      </c>
      <c r="J12" s="20">
        <f>J6*J4</f>
        <v>7</v>
      </c>
      <c r="K12" s="58" t="s">
        <v>13</v>
      </c>
    </row>
    <row r="13" spans="1:11" ht="23.25" thickBot="1">
      <c r="A13" s="59" t="s">
        <v>59</v>
      </c>
      <c r="B13" s="20">
        <f>B7*B4-F6*F7</f>
        <v>1.3199999999999998</v>
      </c>
      <c r="C13" s="9" t="s">
        <v>13</v>
      </c>
      <c r="D13" s="4"/>
      <c r="E13" s="10" t="s">
        <v>27</v>
      </c>
      <c r="F13" s="22">
        <f>F11*F12</f>
        <v>5</v>
      </c>
      <c r="G13" s="60" t="s">
        <v>12</v>
      </c>
      <c r="I13" s="87" t="s">
        <v>11</v>
      </c>
      <c r="J13" s="86">
        <f>J11+J12</f>
        <v>12.75</v>
      </c>
      <c r="K13" s="88" t="s">
        <v>73</v>
      </c>
    </row>
    <row r="14" spans="1:11" ht="23.25" thickBot="1">
      <c r="A14" s="61" t="s">
        <v>11</v>
      </c>
      <c r="B14" s="48">
        <f>ROUNDUP(B11+B12+B13,0)</f>
        <v>14</v>
      </c>
      <c r="C14" s="49" t="s">
        <v>36</v>
      </c>
      <c r="D14" s="4"/>
      <c r="E14" s="4"/>
      <c r="F14" s="4"/>
      <c r="G14" s="51"/>
      <c r="I14" s="50"/>
      <c r="J14" s="4"/>
      <c r="K14" s="51"/>
    </row>
    <row r="15" spans="1:11" ht="21.75">
      <c r="A15" s="50"/>
      <c r="B15" s="4"/>
      <c r="C15" s="4"/>
      <c r="D15" s="4"/>
      <c r="E15" s="4"/>
      <c r="F15" s="4"/>
      <c r="G15" s="51"/>
      <c r="I15" s="75" t="s">
        <v>68</v>
      </c>
      <c r="J15" s="19">
        <f>J7*J8</f>
        <v>8.0000000000000016E-2</v>
      </c>
      <c r="K15" s="55" t="s">
        <v>13</v>
      </c>
    </row>
    <row r="16" spans="1:11" ht="15.75" thickBot="1">
      <c r="A16" s="50"/>
      <c r="B16" s="4"/>
      <c r="C16" s="4"/>
      <c r="D16" s="4"/>
      <c r="E16" s="4"/>
      <c r="F16" s="4"/>
      <c r="G16" s="51"/>
      <c r="I16" s="50"/>
      <c r="J16" s="4"/>
      <c r="K16" s="51"/>
    </row>
    <row r="17" spans="1:11" ht="24" thickBot="1">
      <c r="A17" s="138" t="s">
        <v>32</v>
      </c>
      <c r="B17" s="119"/>
      <c r="C17" s="41">
        <f>B14/F13</f>
        <v>2.8</v>
      </c>
      <c r="D17" s="4"/>
      <c r="E17" s="4"/>
      <c r="F17" s="4"/>
      <c r="G17" s="51"/>
      <c r="I17" s="80" t="s">
        <v>69</v>
      </c>
      <c r="J17" s="148">
        <f>ROUNDUP(J13/J15,0)</f>
        <v>160</v>
      </c>
      <c r="K17" s="81" t="s">
        <v>70</v>
      </c>
    </row>
    <row r="18" spans="1:11" ht="15.75" thickBot="1">
      <c r="A18" s="50"/>
      <c r="B18" s="4"/>
      <c r="C18" s="4"/>
      <c r="D18" s="4"/>
      <c r="E18" s="4"/>
      <c r="F18" s="4"/>
      <c r="G18" s="51"/>
      <c r="I18" s="50"/>
      <c r="J18" s="4"/>
      <c r="K18" s="51"/>
    </row>
    <row r="19" spans="1:11" ht="27.75" thickBot="1">
      <c r="A19" s="62" t="s">
        <v>30</v>
      </c>
      <c r="B19" s="149">
        <v>850</v>
      </c>
      <c r="C19" s="63" t="s">
        <v>31</v>
      </c>
      <c r="D19" s="4"/>
      <c r="E19" s="4"/>
      <c r="F19" s="4"/>
      <c r="G19" s="51"/>
      <c r="I19" s="82" t="s">
        <v>71</v>
      </c>
      <c r="J19" s="158">
        <v>80</v>
      </c>
      <c r="K19" s="83" t="s">
        <v>31</v>
      </c>
    </row>
    <row r="20" spans="1:11" ht="21.75" thickBot="1">
      <c r="A20" s="62"/>
      <c r="B20" s="64"/>
      <c r="C20" s="63"/>
      <c r="D20" s="4"/>
      <c r="E20" s="4"/>
      <c r="F20" s="4"/>
      <c r="G20" s="51"/>
      <c r="I20" s="50"/>
      <c r="J20" s="4"/>
      <c r="K20" s="51"/>
    </row>
    <row r="21" spans="1:11" ht="27.75" thickBot="1">
      <c r="A21" s="65" t="s">
        <v>33</v>
      </c>
      <c r="B21" s="66">
        <f>ROUNDUP(C17,0)</f>
        <v>3</v>
      </c>
      <c r="C21" s="67" t="s">
        <v>34</v>
      </c>
      <c r="D21" s="68">
        <f>B19*B21</f>
        <v>2550</v>
      </c>
      <c r="E21" s="67" t="s">
        <v>35</v>
      </c>
      <c r="F21" s="69"/>
      <c r="G21" s="70"/>
      <c r="I21" s="84" t="s">
        <v>72</v>
      </c>
      <c r="J21" s="157">
        <f>J17*J19</f>
        <v>12800</v>
      </c>
      <c r="K21" s="85" t="s">
        <v>31</v>
      </c>
    </row>
    <row r="22" spans="1:11" ht="15.75" thickTop="1"/>
    <row r="23" spans="1:11" ht="19.5" thickBot="1">
      <c r="K23" s="7"/>
    </row>
    <row r="24" spans="1:11" ht="24" thickTop="1">
      <c r="A24" s="124" t="s">
        <v>80</v>
      </c>
      <c r="B24" s="125"/>
      <c r="C24" s="126"/>
    </row>
    <row r="25" spans="1:11" ht="15.75" thickBot="1">
      <c r="A25" s="50"/>
      <c r="B25" s="4"/>
      <c r="C25" s="51"/>
    </row>
    <row r="26" spans="1:11" ht="19.5" thickBot="1">
      <c r="A26" s="127" t="s">
        <v>29</v>
      </c>
      <c r="B26" s="128"/>
      <c r="C26" s="129"/>
    </row>
    <row r="27" spans="1:11" ht="18.75">
      <c r="A27" s="54" t="s">
        <v>77</v>
      </c>
      <c r="B27" s="19">
        <v>3.5</v>
      </c>
      <c r="C27" s="55" t="s">
        <v>63</v>
      </c>
    </row>
    <row r="28" spans="1:11" ht="18.75">
      <c r="A28" s="54" t="s">
        <v>78</v>
      </c>
      <c r="B28" s="19">
        <v>2.8</v>
      </c>
      <c r="C28" s="55" t="s">
        <v>63</v>
      </c>
    </row>
    <row r="29" spans="1:11" ht="18.75">
      <c r="A29" s="75" t="s">
        <v>74</v>
      </c>
      <c r="B29" s="19">
        <v>0.25</v>
      </c>
      <c r="C29" s="76" t="s">
        <v>28</v>
      </c>
    </row>
    <row r="30" spans="1:11" ht="19.5" thickBot="1">
      <c r="A30" s="77" t="s">
        <v>75</v>
      </c>
      <c r="B30" s="20">
        <v>2.5</v>
      </c>
      <c r="C30" s="78" t="s">
        <v>28</v>
      </c>
    </row>
    <row r="31" spans="1:11" ht="15.75" thickBot="1">
      <c r="A31" s="50"/>
      <c r="B31" s="4"/>
      <c r="C31" s="51"/>
    </row>
    <row r="32" spans="1:11" ht="19.5" thickBot="1">
      <c r="A32" s="127" t="s">
        <v>76</v>
      </c>
      <c r="B32" s="128"/>
      <c r="C32" s="129"/>
    </row>
    <row r="33" spans="1:3" ht="22.5" thickBot="1">
      <c r="A33" s="79" t="s">
        <v>79</v>
      </c>
      <c r="B33" s="43">
        <f>B27*B28</f>
        <v>9.7999999999999989</v>
      </c>
      <c r="C33" s="53" t="s">
        <v>13</v>
      </c>
    </row>
    <row r="34" spans="1:3" ht="21.75" thickBot="1">
      <c r="A34" s="87" t="s">
        <v>11</v>
      </c>
      <c r="B34" s="86">
        <f>B33</f>
        <v>9.7999999999999989</v>
      </c>
      <c r="C34" s="88" t="s">
        <v>73</v>
      </c>
    </row>
    <row r="35" spans="1:3">
      <c r="A35" s="50"/>
      <c r="B35" s="4"/>
      <c r="C35" s="51"/>
    </row>
    <row r="36" spans="1:3" ht="21.75">
      <c r="A36" s="75" t="s">
        <v>68</v>
      </c>
      <c r="B36" s="19">
        <f>B29*B30</f>
        <v>0.625</v>
      </c>
      <c r="C36" s="55" t="s">
        <v>13</v>
      </c>
    </row>
    <row r="37" spans="1:3" ht="15.75" thickBot="1">
      <c r="A37" s="50"/>
      <c r="B37" s="4"/>
      <c r="C37" s="51"/>
    </row>
    <row r="38" spans="1:3" ht="24" thickBot="1">
      <c r="A38" s="80" t="s">
        <v>69</v>
      </c>
      <c r="B38" s="152">
        <f>B34/B36</f>
        <v>15.679999999999998</v>
      </c>
      <c r="C38" s="81" t="s">
        <v>70</v>
      </c>
    </row>
    <row r="39" spans="1:3" ht="15.75" thickBot="1">
      <c r="A39" s="50"/>
      <c r="B39" s="4"/>
      <c r="C39" s="51"/>
    </row>
    <row r="40" spans="1:3" ht="24" thickBot="1">
      <c r="A40" s="82" t="s">
        <v>71</v>
      </c>
      <c r="B40" s="158">
        <v>250</v>
      </c>
      <c r="C40" s="83" t="s">
        <v>31</v>
      </c>
    </row>
    <row r="41" spans="1:3" ht="15.75" thickBot="1">
      <c r="A41" s="50"/>
      <c r="B41" s="4"/>
      <c r="C41" s="51"/>
    </row>
    <row r="42" spans="1:3" ht="24" thickBot="1">
      <c r="A42" s="84" t="s">
        <v>72</v>
      </c>
      <c r="B42" s="157">
        <f>B38*B40</f>
        <v>3919.9999999999995</v>
      </c>
      <c r="C42" s="85" t="s">
        <v>31</v>
      </c>
    </row>
    <row r="43" spans="1:3" ht="15.75" thickTop="1"/>
  </sheetData>
  <mergeCells count="10">
    <mergeCell ref="I1:K1"/>
    <mergeCell ref="A24:C24"/>
    <mergeCell ref="A26:C26"/>
    <mergeCell ref="A32:C32"/>
    <mergeCell ref="A1:G1"/>
    <mergeCell ref="A3:C3"/>
    <mergeCell ref="E3:G3"/>
    <mergeCell ref="A10:C10"/>
    <mergeCell ref="E10:G10"/>
    <mergeCell ref="A17:B17"/>
  </mergeCells>
  <pageMargins left="0.3543307086614173" right="0.3543307086614173" top="0.39370078740157483" bottom="0.39370078740157483" header="0" footer="0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K28"/>
  <sheetViews>
    <sheetView showGridLines="0" topLeftCell="A13" zoomScale="85" zoomScaleNormal="85" workbookViewId="0">
      <selection activeCell="I32" sqref="I32"/>
    </sheetView>
  </sheetViews>
  <sheetFormatPr defaultRowHeight="15"/>
  <cols>
    <col min="1" max="1" width="31.42578125" bestFit="1" customWidth="1"/>
    <col min="2" max="2" width="14.140625" customWidth="1"/>
    <col min="3" max="3" width="7.7109375" customWidth="1"/>
    <col min="4" max="4" width="4.140625" customWidth="1"/>
    <col min="5" max="5" width="32.42578125" customWidth="1"/>
    <col min="6" max="6" width="12.85546875" customWidth="1"/>
    <col min="7" max="7" width="5.5703125" bestFit="1" customWidth="1"/>
    <col min="8" max="8" width="4" customWidth="1"/>
    <col min="9" max="9" width="31.85546875" bestFit="1" customWidth="1"/>
    <col min="10" max="10" width="13.42578125" bestFit="1" customWidth="1"/>
    <col min="11" max="11" width="5.5703125" bestFit="1" customWidth="1"/>
  </cols>
  <sheetData>
    <row r="1" spans="1:11" ht="24" thickTop="1">
      <c r="A1" s="124" t="s">
        <v>94</v>
      </c>
      <c r="B1" s="125"/>
      <c r="C1" s="126"/>
      <c r="E1" s="124" t="s">
        <v>80</v>
      </c>
      <c r="F1" s="125"/>
      <c r="G1" s="126"/>
      <c r="I1" s="124" t="s">
        <v>93</v>
      </c>
      <c r="J1" s="125"/>
      <c r="K1" s="126"/>
    </row>
    <row r="2" spans="1:11" ht="15.75" thickBot="1">
      <c r="A2" s="50"/>
      <c r="B2" s="4"/>
      <c r="C2" s="51"/>
      <c r="E2" s="50"/>
      <c r="F2" s="4"/>
      <c r="G2" s="51"/>
      <c r="I2" s="50"/>
      <c r="J2" s="4"/>
      <c r="K2" s="51"/>
    </row>
    <row r="3" spans="1:11" ht="19.5" thickBot="1">
      <c r="A3" s="139" t="s">
        <v>29</v>
      </c>
      <c r="B3" s="140"/>
      <c r="C3" s="141"/>
      <c r="E3" s="139" t="s">
        <v>29</v>
      </c>
      <c r="F3" s="140"/>
      <c r="G3" s="141"/>
      <c r="I3" s="139" t="s">
        <v>29</v>
      </c>
      <c r="J3" s="140"/>
      <c r="K3" s="141"/>
    </row>
    <row r="4" spans="1:11" ht="18.75">
      <c r="A4" s="54" t="s">
        <v>4</v>
      </c>
      <c r="B4" s="19">
        <v>2.5</v>
      </c>
      <c r="C4" s="55" t="s">
        <v>63</v>
      </c>
      <c r="E4" s="52" t="s">
        <v>87</v>
      </c>
      <c r="F4" s="43">
        <v>1.8</v>
      </c>
      <c r="G4" s="53" t="s">
        <v>63</v>
      </c>
      <c r="I4" s="52" t="s">
        <v>101</v>
      </c>
      <c r="J4" s="43">
        <v>1.8</v>
      </c>
      <c r="K4" s="53" t="s">
        <v>63</v>
      </c>
    </row>
    <row r="5" spans="1:11" ht="18.75">
      <c r="A5" s="54" t="s">
        <v>90</v>
      </c>
      <c r="B5" s="19">
        <v>1.8</v>
      </c>
      <c r="C5" s="55" t="s">
        <v>63</v>
      </c>
      <c r="E5" s="54" t="s">
        <v>88</v>
      </c>
      <c r="F5" s="19">
        <v>1.8</v>
      </c>
      <c r="G5" s="55" t="s">
        <v>63</v>
      </c>
      <c r="I5" s="54" t="s">
        <v>102</v>
      </c>
      <c r="J5" s="19">
        <v>1.8</v>
      </c>
      <c r="K5" s="55" t="s">
        <v>63</v>
      </c>
    </row>
    <row r="6" spans="1:11" ht="18.75">
      <c r="A6" s="54" t="s">
        <v>89</v>
      </c>
      <c r="B6" s="19">
        <v>1.8</v>
      </c>
      <c r="C6" s="55" t="s">
        <v>63</v>
      </c>
      <c r="E6" s="75" t="s">
        <v>74</v>
      </c>
      <c r="F6" s="19">
        <v>0.25</v>
      </c>
      <c r="G6" s="76" t="s">
        <v>28</v>
      </c>
      <c r="I6" s="75" t="s">
        <v>74</v>
      </c>
      <c r="J6" s="19">
        <v>0.4</v>
      </c>
      <c r="K6" s="76" t="s">
        <v>28</v>
      </c>
    </row>
    <row r="7" spans="1:11" ht="18.75">
      <c r="A7" s="75" t="s">
        <v>64</v>
      </c>
      <c r="B7" s="19">
        <v>0.2</v>
      </c>
      <c r="C7" s="76" t="s">
        <v>28</v>
      </c>
      <c r="E7" s="75" t="s">
        <v>75</v>
      </c>
      <c r="F7" s="19">
        <v>2.5</v>
      </c>
      <c r="G7" s="76" t="s">
        <v>28</v>
      </c>
      <c r="I7" s="75" t="s">
        <v>75</v>
      </c>
      <c r="J7" s="19">
        <v>0.4</v>
      </c>
      <c r="K7" s="76" t="s">
        <v>28</v>
      </c>
    </row>
    <row r="8" spans="1:11" ht="18.75">
      <c r="A8" s="75" t="s">
        <v>65</v>
      </c>
      <c r="B8" s="19">
        <v>0.4</v>
      </c>
      <c r="C8" s="76" t="s">
        <v>28</v>
      </c>
      <c r="E8" s="75"/>
      <c r="F8" s="19"/>
      <c r="G8" s="76"/>
      <c r="I8" s="75"/>
      <c r="J8" s="19"/>
      <c r="K8" s="76"/>
    </row>
    <row r="9" spans="1:11" ht="18.75">
      <c r="A9" s="75" t="s">
        <v>85</v>
      </c>
      <c r="B9" s="45">
        <v>2</v>
      </c>
      <c r="C9" s="76" t="s">
        <v>28</v>
      </c>
      <c r="E9" s="50"/>
      <c r="F9" s="4"/>
      <c r="G9" s="51"/>
      <c r="I9" s="50"/>
      <c r="J9" s="4"/>
      <c r="K9" s="51"/>
    </row>
    <row r="10" spans="1:11" ht="19.5" thickBot="1">
      <c r="A10" s="54" t="s">
        <v>86</v>
      </c>
      <c r="B10" s="45">
        <v>0.8</v>
      </c>
      <c r="C10" s="55" t="s">
        <v>28</v>
      </c>
      <c r="E10" s="93"/>
      <c r="F10" s="91"/>
      <c r="G10" s="94"/>
      <c r="I10" s="93"/>
      <c r="J10" s="91"/>
      <c r="K10" s="94"/>
    </row>
    <row r="11" spans="1:11" ht="19.5" thickBot="1">
      <c r="A11" s="127" t="s">
        <v>2</v>
      </c>
      <c r="B11" s="128"/>
      <c r="C11" s="129"/>
      <c r="E11" s="142" t="s">
        <v>76</v>
      </c>
      <c r="F11" s="143"/>
      <c r="G11" s="144"/>
      <c r="I11" s="142" t="s">
        <v>103</v>
      </c>
      <c r="J11" s="143"/>
      <c r="K11" s="144"/>
    </row>
    <row r="12" spans="1:11" ht="21.75">
      <c r="A12" s="98" t="s">
        <v>81</v>
      </c>
      <c r="B12" s="100">
        <f>B5*B4</f>
        <v>4.5</v>
      </c>
      <c r="C12" s="55" t="s">
        <v>13</v>
      </c>
      <c r="E12" s="75" t="s">
        <v>79</v>
      </c>
      <c r="F12" s="19">
        <f>F4*F5</f>
        <v>3.24</v>
      </c>
      <c r="G12" s="55" t="s">
        <v>13</v>
      </c>
      <c r="I12" s="75" t="s">
        <v>95</v>
      </c>
      <c r="J12" s="19">
        <f>J4*J5</f>
        <v>3.24</v>
      </c>
      <c r="K12" s="55" t="s">
        <v>13</v>
      </c>
    </row>
    <row r="13" spans="1:11" ht="21">
      <c r="A13" s="98" t="s">
        <v>82</v>
      </c>
      <c r="B13" s="100">
        <f>B5*B4</f>
        <v>4.5</v>
      </c>
      <c r="C13" s="55" t="s">
        <v>13</v>
      </c>
      <c r="E13" s="95"/>
      <c r="F13" s="96"/>
      <c r="G13" s="97"/>
      <c r="I13" s="95"/>
      <c r="J13" s="96"/>
      <c r="K13" s="97"/>
    </row>
    <row r="14" spans="1:11" ht="21">
      <c r="A14" s="98" t="s">
        <v>83</v>
      </c>
      <c r="B14" s="19">
        <f>B6*B4</f>
        <v>4.5</v>
      </c>
      <c r="C14" s="55" t="s">
        <v>13</v>
      </c>
      <c r="E14" s="50"/>
      <c r="F14" s="4"/>
      <c r="G14" s="51"/>
      <c r="I14" s="50"/>
      <c r="J14" s="4"/>
      <c r="K14" s="51"/>
    </row>
    <row r="15" spans="1:11" ht="21.75" thickBot="1">
      <c r="A15" s="99" t="s">
        <v>84</v>
      </c>
      <c r="B15" s="20">
        <f>B6*B4-B9*B10</f>
        <v>2.9</v>
      </c>
      <c r="C15" s="58" t="s">
        <v>13</v>
      </c>
      <c r="E15" s="50"/>
      <c r="F15" s="4"/>
      <c r="G15" s="51"/>
      <c r="I15" s="50"/>
      <c r="J15" s="4"/>
      <c r="K15" s="51"/>
    </row>
    <row r="16" spans="1:11" ht="21.75" thickBot="1">
      <c r="A16" s="87" t="s">
        <v>11</v>
      </c>
      <c r="B16" s="86">
        <f>SUM(B12:B15)</f>
        <v>16.399999999999999</v>
      </c>
      <c r="C16" s="88" t="s">
        <v>73</v>
      </c>
      <c r="E16" s="87" t="s">
        <v>11</v>
      </c>
      <c r="F16" s="86">
        <f>F12</f>
        <v>3.24</v>
      </c>
      <c r="G16" s="88" t="s">
        <v>73</v>
      </c>
      <c r="I16" s="87" t="s">
        <v>11</v>
      </c>
      <c r="J16" s="86">
        <f>J12</f>
        <v>3.24</v>
      </c>
      <c r="K16" s="88" t="s">
        <v>73</v>
      </c>
    </row>
    <row r="17" spans="1:11">
      <c r="A17" s="50"/>
      <c r="B17" s="4"/>
      <c r="C17" s="51"/>
      <c r="E17" s="50"/>
      <c r="F17" s="4"/>
      <c r="G17" s="51"/>
      <c r="I17" s="50"/>
      <c r="J17" s="4"/>
      <c r="K17" s="51"/>
    </row>
    <row r="18" spans="1:11" ht="21.75">
      <c r="A18" s="75" t="s">
        <v>68</v>
      </c>
      <c r="B18" s="19">
        <f>B7*B8</f>
        <v>8.0000000000000016E-2</v>
      </c>
      <c r="C18" s="55" t="s">
        <v>13</v>
      </c>
      <c r="E18" s="75" t="s">
        <v>68</v>
      </c>
      <c r="F18" s="19">
        <f>F6*F7</f>
        <v>0.625</v>
      </c>
      <c r="G18" s="55" t="s">
        <v>13</v>
      </c>
      <c r="I18" s="75" t="s">
        <v>68</v>
      </c>
      <c r="J18" s="19">
        <f>J6*J7</f>
        <v>0.16000000000000003</v>
      </c>
      <c r="K18" s="55" t="s">
        <v>13</v>
      </c>
    </row>
    <row r="19" spans="1:11" ht="15.75" thickBot="1">
      <c r="A19" s="50"/>
      <c r="B19" s="4"/>
      <c r="C19" s="51"/>
      <c r="E19" s="50"/>
      <c r="F19" s="4"/>
      <c r="G19" s="51"/>
      <c r="I19" s="50"/>
      <c r="J19" s="4"/>
      <c r="K19" s="51"/>
    </row>
    <row r="20" spans="1:11" ht="24" thickBot="1">
      <c r="A20" s="80" t="s">
        <v>69</v>
      </c>
      <c r="B20" s="151">
        <f>ROUNDUP(B16/B18,0)</f>
        <v>205</v>
      </c>
      <c r="C20" s="81" t="s">
        <v>91</v>
      </c>
      <c r="E20" s="80" t="s">
        <v>69</v>
      </c>
      <c r="F20" s="152">
        <f>ROUNDUP(F12/F18,0)</f>
        <v>6</v>
      </c>
      <c r="G20" s="81" t="s">
        <v>91</v>
      </c>
      <c r="I20" s="80" t="s">
        <v>69</v>
      </c>
      <c r="J20" s="152">
        <f>ROUNDUP(J16/J18,0)</f>
        <v>21</v>
      </c>
      <c r="K20" s="81" t="s">
        <v>91</v>
      </c>
    </row>
    <row r="21" spans="1:11" ht="15.75" thickBot="1">
      <c r="A21" s="50"/>
      <c r="B21" s="4"/>
      <c r="C21" s="51"/>
      <c r="E21" s="50"/>
      <c r="F21" s="4"/>
      <c r="G21" s="51"/>
      <c r="I21" s="50"/>
      <c r="J21" s="4"/>
      <c r="K21" s="51"/>
    </row>
    <row r="22" spans="1:11" ht="24" thickBot="1">
      <c r="A22" s="82" t="s">
        <v>71</v>
      </c>
      <c r="B22" s="158">
        <v>80</v>
      </c>
      <c r="C22" s="83" t="s">
        <v>92</v>
      </c>
      <c r="E22" s="82" t="s">
        <v>71</v>
      </c>
      <c r="F22" s="158">
        <v>250</v>
      </c>
      <c r="G22" s="83" t="s">
        <v>92</v>
      </c>
      <c r="I22" s="82" t="s">
        <v>71</v>
      </c>
      <c r="J22" s="158">
        <v>20</v>
      </c>
      <c r="K22" s="83" t="s">
        <v>92</v>
      </c>
    </row>
    <row r="23" spans="1:11" ht="15.75" thickBot="1">
      <c r="A23" s="50"/>
      <c r="B23" s="4"/>
      <c r="C23" s="51"/>
      <c r="E23" s="50"/>
      <c r="F23" s="4"/>
      <c r="G23" s="51"/>
      <c r="I23" s="50"/>
      <c r="J23" s="4"/>
      <c r="K23" s="51"/>
    </row>
    <row r="24" spans="1:11" ht="24" thickBot="1">
      <c r="A24" s="84" t="s">
        <v>72</v>
      </c>
      <c r="B24" s="157">
        <f>B20*B22</f>
        <v>16400</v>
      </c>
      <c r="C24" s="85" t="s">
        <v>92</v>
      </c>
      <c r="E24" s="84" t="s">
        <v>72</v>
      </c>
      <c r="F24" s="157">
        <f>F20*F22</f>
        <v>1500</v>
      </c>
      <c r="G24" s="85" t="s">
        <v>92</v>
      </c>
      <c r="I24" s="84" t="s">
        <v>72</v>
      </c>
      <c r="J24" s="157">
        <f>J20*J22</f>
        <v>420</v>
      </c>
      <c r="K24" s="85" t="s">
        <v>92</v>
      </c>
    </row>
    <row r="25" spans="1:11" ht="15.75" thickTop="1"/>
    <row r="28" spans="1:11" ht="23.25">
      <c r="E28" s="150"/>
    </row>
  </sheetData>
  <mergeCells count="9">
    <mergeCell ref="I1:K1"/>
    <mergeCell ref="I3:K3"/>
    <mergeCell ref="I11:K11"/>
    <mergeCell ref="A1:C1"/>
    <mergeCell ref="A3:C3"/>
    <mergeCell ref="A11:C11"/>
    <mergeCell ref="E1:G1"/>
    <mergeCell ref="E3:G3"/>
    <mergeCell ref="E11:G1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K31"/>
  <sheetViews>
    <sheetView showGridLines="0" topLeftCell="A10" zoomScale="80" zoomScaleNormal="80" workbookViewId="0">
      <selection activeCell="I32" sqref="I32"/>
    </sheetView>
  </sheetViews>
  <sheetFormatPr defaultRowHeight="15"/>
  <cols>
    <col min="1" max="1" width="31.42578125" bestFit="1" customWidth="1"/>
    <col min="2" max="2" width="14.140625" customWidth="1"/>
    <col min="3" max="3" width="8.85546875" customWidth="1"/>
    <col min="4" max="4" width="4.140625" customWidth="1"/>
    <col min="5" max="5" width="32.42578125" customWidth="1"/>
    <col min="6" max="6" width="12.85546875" customWidth="1"/>
    <col min="7" max="7" width="5.5703125" bestFit="1" customWidth="1"/>
    <col min="8" max="8" width="4" customWidth="1"/>
    <col min="9" max="9" width="31.85546875" bestFit="1" customWidth="1"/>
    <col min="10" max="10" width="13.42578125" bestFit="1" customWidth="1"/>
    <col min="11" max="11" width="5.5703125" bestFit="1" customWidth="1"/>
  </cols>
  <sheetData>
    <row r="1" spans="1:11" ht="24" thickTop="1">
      <c r="A1" s="124" t="s">
        <v>96</v>
      </c>
      <c r="B1" s="125"/>
      <c r="C1" s="126"/>
      <c r="E1" s="124" t="s">
        <v>80</v>
      </c>
      <c r="F1" s="125"/>
      <c r="G1" s="126"/>
      <c r="I1" s="124" t="s">
        <v>93</v>
      </c>
      <c r="J1" s="125"/>
      <c r="K1" s="126"/>
    </row>
    <row r="2" spans="1:11" ht="15.75" thickBot="1">
      <c r="A2" s="50"/>
      <c r="B2" s="4"/>
      <c r="C2" s="51"/>
      <c r="E2" s="50"/>
      <c r="F2" s="4"/>
      <c r="G2" s="51"/>
      <c r="I2" s="50"/>
      <c r="J2" s="4"/>
      <c r="K2" s="51"/>
    </row>
    <row r="3" spans="1:11" ht="19.5" thickBot="1">
      <c r="A3" s="139" t="s">
        <v>29</v>
      </c>
      <c r="B3" s="140"/>
      <c r="C3" s="141"/>
      <c r="E3" s="139" t="s">
        <v>29</v>
      </c>
      <c r="F3" s="140"/>
      <c r="G3" s="141"/>
      <c r="I3" s="139" t="s">
        <v>29</v>
      </c>
      <c r="J3" s="140"/>
      <c r="K3" s="141"/>
    </row>
    <row r="4" spans="1:11" ht="18.75">
      <c r="A4" s="54" t="s">
        <v>4</v>
      </c>
      <c r="B4" s="19">
        <v>2.5</v>
      </c>
      <c r="C4" s="55" t="s">
        <v>63</v>
      </c>
      <c r="E4" s="52" t="s">
        <v>87</v>
      </c>
      <c r="F4" s="43">
        <v>1.8</v>
      </c>
      <c r="G4" s="53" t="s">
        <v>63</v>
      </c>
      <c r="I4" s="52" t="s">
        <v>101</v>
      </c>
      <c r="J4" s="43">
        <v>1.8</v>
      </c>
      <c r="K4" s="53" t="s">
        <v>63</v>
      </c>
    </row>
    <row r="5" spans="1:11" ht="18.75">
      <c r="A5" s="54" t="s">
        <v>90</v>
      </c>
      <c r="B5" s="19">
        <v>1.8</v>
      </c>
      <c r="C5" s="55" t="s">
        <v>63</v>
      </c>
      <c r="E5" s="54" t="s">
        <v>88</v>
      </c>
      <c r="F5" s="19">
        <v>0.8</v>
      </c>
      <c r="G5" s="55" t="s">
        <v>63</v>
      </c>
      <c r="I5" s="54" t="s">
        <v>102</v>
      </c>
      <c r="J5" s="19">
        <v>0.8</v>
      </c>
      <c r="K5" s="55" t="s">
        <v>63</v>
      </c>
    </row>
    <row r="6" spans="1:11" ht="18.75">
      <c r="A6" s="54" t="s">
        <v>97</v>
      </c>
      <c r="B6" s="19">
        <v>0.8</v>
      </c>
      <c r="C6" s="55" t="s">
        <v>63</v>
      </c>
      <c r="E6" s="75" t="s">
        <v>74</v>
      </c>
      <c r="F6" s="19">
        <v>0.25</v>
      </c>
      <c r="G6" s="76" t="s">
        <v>28</v>
      </c>
      <c r="I6" s="75" t="s">
        <v>74</v>
      </c>
      <c r="J6" s="19">
        <v>0.4</v>
      </c>
      <c r="K6" s="76" t="s">
        <v>28</v>
      </c>
    </row>
    <row r="7" spans="1:11" ht="18.75">
      <c r="A7" s="75" t="s">
        <v>64</v>
      </c>
      <c r="B7" s="19">
        <v>0.2</v>
      </c>
      <c r="C7" s="76" t="s">
        <v>28</v>
      </c>
      <c r="E7" s="75" t="s">
        <v>75</v>
      </c>
      <c r="F7" s="19">
        <v>2.5</v>
      </c>
      <c r="G7" s="76" t="s">
        <v>28</v>
      </c>
      <c r="I7" s="75" t="s">
        <v>75</v>
      </c>
      <c r="J7" s="19">
        <v>0.4</v>
      </c>
      <c r="K7" s="76" t="s">
        <v>28</v>
      </c>
    </row>
    <row r="8" spans="1:11" ht="18.75">
      <c r="A8" s="75" t="s">
        <v>65</v>
      </c>
      <c r="B8" s="19">
        <v>0.4</v>
      </c>
      <c r="C8" s="76" t="s">
        <v>28</v>
      </c>
      <c r="E8" s="75"/>
      <c r="F8" s="19"/>
      <c r="G8" s="76"/>
      <c r="I8" s="75"/>
      <c r="J8" s="19"/>
      <c r="K8" s="76"/>
    </row>
    <row r="9" spans="1:11" ht="18.75">
      <c r="A9" s="75" t="s">
        <v>85</v>
      </c>
      <c r="B9" s="45">
        <v>2</v>
      </c>
      <c r="C9" s="76" t="s">
        <v>28</v>
      </c>
      <c r="E9" s="50"/>
      <c r="F9" s="4"/>
      <c r="G9" s="51"/>
      <c r="I9" s="50"/>
      <c r="J9" s="4"/>
      <c r="K9" s="51"/>
    </row>
    <row r="10" spans="1:11" ht="19.5" thickBot="1">
      <c r="A10" s="54" t="s">
        <v>86</v>
      </c>
      <c r="B10" s="45">
        <v>0.8</v>
      </c>
      <c r="C10" s="55" t="s">
        <v>28</v>
      </c>
      <c r="E10" s="93"/>
      <c r="F10" s="91"/>
      <c r="G10" s="94"/>
      <c r="I10" s="93"/>
      <c r="J10" s="91"/>
      <c r="K10" s="94"/>
    </row>
    <row r="11" spans="1:11" ht="19.5" thickBot="1">
      <c r="A11" s="127" t="s">
        <v>2</v>
      </c>
      <c r="B11" s="128"/>
      <c r="C11" s="129"/>
      <c r="E11" s="142" t="s">
        <v>76</v>
      </c>
      <c r="F11" s="143"/>
      <c r="G11" s="144"/>
      <c r="I11" s="142" t="s">
        <v>76</v>
      </c>
      <c r="J11" s="143"/>
      <c r="K11" s="144"/>
    </row>
    <row r="12" spans="1:11" ht="21.75">
      <c r="A12" s="98" t="s">
        <v>98</v>
      </c>
      <c r="B12" s="100">
        <f>B5*B4</f>
        <v>4.5</v>
      </c>
      <c r="C12" s="55" t="s">
        <v>13</v>
      </c>
      <c r="E12" s="75" t="s">
        <v>79</v>
      </c>
      <c r="F12" s="19">
        <f>F4*F5</f>
        <v>1.4400000000000002</v>
      </c>
      <c r="G12" s="55" t="s">
        <v>13</v>
      </c>
      <c r="I12" s="75" t="s">
        <v>95</v>
      </c>
      <c r="J12" s="19">
        <f>J4*J5</f>
        <v>1.4400000000000002</v>
      </c>
      <c r="K12" s="55" t="s">
        <v>13</v>
      </c>
    </row>
    <row r="13" spans="1:11" ht="21">
      <c r="A13" s="98" t="s">
        <v>99</v>
      </c>
      <c r="B13" s="100">
        <f>B6*B4</f>
        <v>2</v>
      </c>
      <c r="C13" s="55" t="s">
        <v>13</v>
      </c>
      <c r="E13" s="95"/>
      <c r="F13" s="96"/>
      <c r="G13" s="97"/>
      <c r="I13" s="95"/>
      <c r="J13" s="96"/>
      <c r="K13" s="97"/>
    </row>
    <row r="14" spans="1:11" ht="21">
      <c r="A14" s="98" t="s">
        <v>104</v>
      </c>
      <c r="B14" s="19">
        <f>B6*B4</f>
        <v>2</v>
      </c>
      <c r="C14" s="55" t="s">
        <v>13</v>
      </c>
      <c r="E14" s="50"/>
      <c r="F14" s="4"/>
      <c r="G14" s="51"/>
      <c r="I14" s="50"/>
      <c r="J14" s="4"/>
      <c r="K14" s="51"/>
    </row>
    <row r="15" spans="1:11" ht="21.75" thickBot="1">
      <c r="A15" s="98" t="s">
        <v>100</v>
      </c>
      <c r="B15" s="20">
        <f>B6*B4-B9*B10</f>
        <v>0.39999999999999991</v>
      </c>
      <c r="C15" s="58" t="s">
        <v>13</v>
      </c>
      <c r="E15" s="50"/>
      <c r="F15" s="4"/>
      <c r="G15" s="51"/>
      <c r="I15" s="50"/>
      <c r="J15" s="4"/>
      <c r="K15" s="51"/>
    </row>
    <row r="16" spans="1:11" ht="21.75" thickBot="1">
      <c r="A16" s="87" t="s">
        <v>11</v>
      </c>
      <c r="B16" s="86">
        <f>SUM(B12:B15)</f>
        <v>8.9</v>
      </c>
      <c r="C16" s="88" t="s">
        <v>73</v>
      </c>
      <c r="E16" s="87" t="s">
        <v>11</v>
      </c>
      <c r="F16" s="86">
        <f>F12</f>
        <v>1.4400000000000002</v>
      </c>
      <c r="G16" s="88" t="s">
        <v>73</v>
      </c>
      <c r="I16" s="87" t="s">
        <v>11</v>
      </c>
      <c r="J16" s="86">
        <f>J12</f>
        <v>1.4400000000000002</v>
      </c>
      <c r="K16" s="88" t="s">
        <v>73</v>
      </c>
    </row>
    <row r="17" spans="1:11">
      <c r="A17" s="50"/>
      <c r="B17" s="4"/>
      <c r="C17" s="51"/>
      <c r="E17" s="50"/>
      <c r="F17" s="4"/>
      <c r="G17" s="51"/>
      <c r="I17" s="50"/>
      <c r="J17" s="4"/>
      <c r="K17" s="51"/>
    </row>
    <row r="18" spans="1:11" ht="21.75">
      <c r="A18" s="75" t="s">
        <v>68</v>
      </c>
      <c r="B18" s="19">
        <f>B7*B8</f>
        <v>8.0000000000000016E-2</v>
      </c>
      <c r="C18" s="55" t="s">
        <v>13</v>
      </c>
      <c r="E18" s="75" t="s">
        <v>68</v>
      </c>
      <c r="F18" s="19">
        <f>F6*F7</f>
        <v>0.625</v>
      </c>
      <c r="G18" s="55" t="s">
        <v>13</v>
      </c>
      <c r="I18" s="75" t="s">
        <v>68</v>
      </c>
      <c r="J18" s="19">
        <f>J6*J7</f>
        <v>0.16000000000000003</v>
      </c>
      <c r="K18" s="55" t="s">
        <v>13</v>
      </c>
    </row>
    <row r="19" spans="1:11" ht="15.75" thickBot="1">
      <c r="A19" s="50"/>
      <c r="B19" s="4"/>
      <c r="C19" s="51"/>
      <c r="E19" s="50"/>
      <c r="F19" s="4"/>
      <c r="G19" s="51"/>
      <c r="I19" s="50"/>
      <c r="J19" s="4"/>
      <c r="K19" s="51"/>
    </row>
    <row r="20" spans="1:11" ht="24" thickBot="1">
      <c r="A20" s="80" t="s">
        <v>69</v>
      </c>
      <c r="B20" s="152">
        <f>ROUNDUP(B16/B18,0)</f>
        <v>112</v>
      </c>
      <c r="C20" s="81" t="s">
        <v>91</v>
      </c>
      <c r="E20" s="80" t="s">
        <v>69</v>
      </c>
      <c r="F20" s="152">
        <f>ROUNDUP(F16/F18,0)</f>
        <v>3</v>
      </c>
      <c r="G20" s="81" t="s">
        <v>91</v>
      </c>
      <c r="I20" s="80" t="s">
        <v>69</v>
      </c>
      <c r="J20" s="152">
        <f>J16/J18</f>
        <v>9</v>
      </c>
      <c r="K20" s="81" t="s">
        <v>91</v>
      </c>
    </row>
    <row r="21" spans="1:11" ht="15.75" thickBot="1">
      <c r="A21" s="50"/>
      <c r="B21" s="4"/>
      <c r="C21" s="51"/>
      <c r="E21" s="50"/>
      <c r="F21" s="4"/>
      <c r="G21" s="51"/>
      <c r="I21" s="50"/>
      <c r="J21" s="4"/>
      <c r="K21" s="51"/>
    </row>
    <row r="22" spans="1:11" ht="24" thickBot="1">
      <c r="A22" s="82" t="s">
        <v>71</v>
      </c>
      <c r="B22" s="158">
        <v>80</v>
      </c>
      <c r="C22" s="83" t="s">
        <v>92</v>
      </c>
      <c r="E22" s="82" t="s">
        <v>71</v>
      </c>
      <c r="F22" s="158">
        <v>250</v>
      </c>
      <c r="G22" s="83" t="s">
        <v>92</v>
      </c>
      <c r="I22" s="82" t="s">
        <v>71</v>
      </c>
      <c r="J22" s="158">
        <v>20</v>
      </c>
      <c r="K22" s="83" t="s">
        <v>92</v>
      </c>
    </row>
    <row r="23" spans="1:11" ht="15.75" thickBot="1">
      <c r="A23" s="50"/>
      <c r="B23" s="4"/>
      <c r="C23" s="51"/>
      <c r="E23" s="50"/>
      <c r="F23" s="4"/>
      <c r="G23" s="51"/>
      <c r="I23" s="50"/>
      <c r="J23" s="4"/>
      <c r="K23" s="51"/>
    </row>
    <row r="24" spans="1:11" ht="24" thickBot="1">
      <c r="A24" s="84" t="s">
        <v>72</v>
      </c>
      <c r="B24" s="157">
        <f>B20*B22</f>
        <v>8960</v>
      </c>
      <c r="C24" s="85" t="s">
        <v>92</v>
      </c>
      <c r="E24" s="84" t="s">
        <v>72</v>
      </c>
      <c r="F24" s="157">
        <f>F20*F22</f>
        <v>750</v>
      </c>
      <c r="G24" s="85" t="s">
        <v>92</v>
      </c>
      <c r="I24" s="84" t="s">
        <v>72</v>
      </c>
      <c r="J24" s="157">
        <f>J20*J22</f>
        <v>180</v>
      </c>
      <c r="K24" s="85" t="s">
        <v>92</v>
      </c>
    </row>
    <row r="25" spans="1:11" ht="15.75" thickTop="1"/>
    <row r="31" spans="1:11" ht="23.25">
      <c r="I31" s="150"/>
    </row>
  </sheetData>
  <mergeCells count="9">
    <mergeCell ref="A11:C11"/>
    <mergeCell ref="E11:G11"/>
    <mergeCell ref="I11:K11"/>
    <mergeCell ref="A1:C1"/>
    <mergeCell ref="E1:G1"/>
    <mergeCell ref="I1:K1"/>
    <mergeCell ref="A3:C3"/>
    <mergeCell ref="E3:G3"/>
    <mergeCell ref="I3:K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6"/>
  <sheetViews>
    <sheetView showGridLines="0" workbookViewId="0">
      <selection activeCell="F14" sqref="F14"/>
    </sheetView>
  </sheetViews>
  <sheetFormatPr defaultRowHeight="15"/>
  <cols>
    <col min="1" max="1" width="37.140625" customWidth="1"/>
    <col min="2" max="2" width="10.85546875" customWidth="1"/>
    <col min="3" max="3" width="15.85546875" customWidth="1"/>
    <col min="4" max="4" width="15.7109375" bestFit="1" customWidth="1"/>
  </cols>
  <sheetData>
    <row r="1" spans="1:6" s="2" customFormat="1" ht="18.75">
      <c r="A1" s="145" t="s">
        <v>113</v>
      </c>
      <c r="B1" s="145"/>
      <c r="C1" s="145"/>
      <c r="D1" s="145"/>
      <c r="E1" s="145"/>
      <c r="F1" s="145"/>
    </row>
    <row r="2" spans="1:6" ht="15.75" thickBot="1"/>
    <row r="3" spans="1:6" ht="21">
      <c r="A3" s="33" t="s">
        <v>29</v>
      </c>
      <c r="B3" s="34"/>
      <c r="C3" s="35"/>
    </row>
    <row r="4" spans="1:6" ht="21">
      <c r="A4" s="36" t="s">
        <v>114</v>
      </c>
      <c r="B4" s="19">
        <f>'КОМНАТА 1'!B7*'КОМНАТА 1'!B6</f>
        <v>18.900000000000002</v>
      </c>
      <c r="C4" s="7" t="s">
        <v>13</v>
      </c>
    </row>
    <row r="5" spans="1:6" ht="21">
      <c r="A5" s="36" t="s">
        <v>115</v>
      </c>
      <c r="B5" s="19">
        <f>'КОМНАТА 2'!B6*'КОМНАТА 2'!B7</f>
        <v>11.200000000000001</v>
      </c>
      <c r="C5" s="7" t="s">
        <v>13</v>
      </c>
      <c r="E5" s="4"/>
    </row>
    <row r="6" spans="1:6" ht="21">
      <c r="A6" s="36" t="s">
        <v>116</v>
      </c>
      <c r="B6" s="19">
        <f>'КОРИДОР 1'!B5*'КОРИДОР 1'!B6</f>
        <v>7.7000000000000011</v>
      </c>
      <c r="C6" s="7" t="s">
        <v>13</v>
      </c>
      <c r="E6" s="4"/>
    </row>
    <row r="7" spans="1:6" ht="21">
      <c r="A7" s="6" t="s">
        <v>117</v>
      </c>
      <c r="B7" s="19">
        <f>'КОРИДОР 2'!B5*'КОРИДОР 2'!B6</f>
        <v>4.42</v>
      </c>
      <c r="C7" s="7" t="s">
        <v>13</v>
      </c>
      <c r="E7" s="4"/>
    </row>
    <row r="8" spans="1:6" ht="21.75" thickBot="1">
      <c r="A8" s="6" t="s">
        <v>118</v>
      </c>
      <c r="B8" s="19">
        <f>КУХНЯ!B6*КУХНЯ!B5</f>
        <v>9.7999999999999989</v>
      </c>
      <c r="C8" s="7" t="s">
        <v>13</v>
      </c>
      <c r="E8" s="4"/>
    </row>
    <row r="9" spans="1:6" ht="21.75" thickBot="1">
      <c r="A9" s="103" t="s">
        <v>11</v>
      </c>
      <c r="B9" s="104">
        <f>SUM(B4:B8)</f>
        <v>52.02</v>
      </c>
      <c r="C9" s="105" t="s">
        <v>13</v>
      </c>
    </row>
    <row r="11" spans="1:6" ht="15.75" thickBot="1"/>
    <row r="12" spans="1:6" ht="33.75" thickBot="1">
      <c r="A12" s="101" t="s">
        <v>120</v>
      </c>
      <c r="B12" s="14">
        <f>ROUNDUP(B9,0)</f>
        <v>53</v>
      </c>
    </row>
    <row r="14" spans="1:6" ht="23.25">
      <c r="A14" s="13" t="s">
        <v>119</v>
      </c>
      <c r="B14" s="159">
        <v>450</v>
      </c>
      <c r="C14" s="1" t="s">
        <v>31</v>
      </c>
    </row>
    <row r="15" spans="1:6" ht="21.75" thickBot="1">
      <c r="A15" s="13"/>
      <c r="B15" s="12"/>
      <c r="C15" s="1"/>
    </row>
    <row r="16" spans="1:6" ht="42.75" thickBot="1">
      <c r="A16" s="106" t="s">
        <v>121</v>
      </c>
      <c r="B16" s="154">
        <f>B12</f>
        <v>53</v>
      </c>
      <c r="C16" s="102" t="s">
        <v>112</v>
      </c>
      <c r="D16" s="160">
        <f>B16*B14</f>
        <v>23850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7"/>
  <sheetViews>
    <sheetView showGridLines="0" workbookViewId="0">
      <selection activeCell="E20" sqref="E20"/>
    </sheetView>
  </sheetViews>
  <sheetFormatPr defaultRowHeight="15"/>
  <cols>
    <col min="1" max="1" width="37.140625" customWidth="1"/>
    <col min="2" max="2" width="10.85546875" customWidth="1"/>
    <col min="3" max="3" width="15.85546875" customWidth="1"/>
    <col min="4" max="4" width="12.5703125" customWidth="1"/>
    <col min="5" max="5" width="16.42578125" bestFit="1" customWidth="1"/>
    <col min="6" max="6" width="6.28515625" customWidth="1"/>
  </cols>
  <sheetData>
    <row r="1" spans="1:8" ht="23.25">
      <c r="A1" s="117" t="s">
        <v>105</v>
      </c>
      <c r="B1" s="117"/>
      <c r="C1" s="117"/>
      <c r="D1" s="117"/>
      <c r="E1" s="117"/>
    </row>
    <row r="2" spans="1:8" ht="15.75" thickBot="1"/>
    <row r="3" spans="1:8" ht="21">
      <c r="A3" s="33" t="s">
        <v>29</v>
      </c>
      <c r="B3" s="34"/>
      <c r="C3" s="35"/>
      <c r="E3" s="121" t="s">
        <v>24</v>
      </c>
      <c r="F3" s="122"/>
      <c r="G3" s="123"/>
    </row>
    <row r="4" spans="1:8" ht="21.75" thickBot="1">
      <c r="A4" s="36" t="s">
        <v>106</v>
      </c>
      <c r="B4" s="19">
        <f>'КОМНАТА 1'!B7*'КОМНАТА 1'!B6</f>
        <v>18.900000000000002</v>
      </c>
      <c r="C4" s="7" t="s">
        <v>13</v>
      </c>
      <c r="E4" s="10" t="s">
        <v>26</v>
      </c>
      <c r="F4" s="22">
        <v>1</v>
      </c>
      <c r="G4" s="92" t="s">
        <v>28</v>
      </c>
    </row>
    <row r="5" spans="1:8" ht="21">
      <c r="A5" s="36" t="s">
        <v>107</v>
      </c>
      <c r="B5" s="19">
        <f>'КОМНАТА 2'!B6*'КОМНАТА 2'!B7</f>
        <v>11.200000000000001</v>
      </c>
      <c r="C5" s="7" t="s">
        <v>13</v>
      </c>
      <c r="E5" s="4"/>
      <c r="F5" s="4"/>
      <c r="G5" s="4"/>
      <c r="H5" s="4"/>
    </row>
    <row r="6" spans="1:8" ht="21">
      <c r="A6" s="36" t="s">
        <v>108</v>
      </c>
      <c r="B6" s="19">
        <f>'КОРИДОР 1'!B5*'КОРИДОР 1'!B6</f>
        <v>7.7000000000000011</v>
      </c>
      <c r="C6" s="7" t="s">
        <v>13</v>
      </c>
      <c r="E6" s="4"/>
      <c r="F6" s="21"/>
      <c r="G6" s="63"/>
      <c r="H6" s="4"/>
    </row>
    <row r="7" spans="1:8" ht="21.75" thickBot="1">
      <c r="A7" s="6" t="s">
        <v>109</v>
      </c>
      <c r="B7" s="19">
        <f>'КОРИДОР 2'!B5*'КОРИДОР 2'!B6</f>
        <v>4.42</v>
      </c>
      <c r="C7" s="7" t="s">
        <v>13</v>
      </c>
      <c r="E7" s="4"/>
      <c r="F7" s="4"/>
      <c r="G7" s="4"/>
      <c r="H7" s="4"/>
    </row>
    <row r="8" spans="1:8" ht="21.75" thickBot="1">
      <c r="A8" s="103" t="s">
        <v>11</v>
      </c>
      <c r="B8" s="104">
        <f>SUM(B4:B7)</f>
        <v>42.220000000000006</v>
      </c>
      <c r="C8" s="105" t="s">
        <v>13</v>
      </c>
    </row>
    <row r="10" spans="1:8" ht="18.75">
      <c r="A10" s="36"/>
      <c r="B10" s="19"/>
      <c r="C10" s="37"/>
    </row>
    <row r="12" spans="1:8" ht="15.75" thickBot="1"/>
    <row r="13" spans="1:8" ht="33.75" thickBot="1">
      <c r="A13" s="101" t="s">
        <v>111</v>
      </c>
      <c r="B13" s="14">
        <f>ROUNDUP(B8,0)</f>
        <v>43</v>
      </c>
    </row>
    <row r="15" spans="1:8" ht="23.25">
      <c r="A15" s="13" t="s">
        <v>110</v>
      </c>
      <c r="B15" s="161">
        <v>60</v>
      </c>
      <c r="C15" s="1" t="s">
        <v>31</v>
      </c>
    </row>
    <row r="16" spans="1:8" ht="21.75" thickBot="1">
      <c r="A16" s="13"/>
      <c r="B16" s="12"/>
      <c r="C16" s="1"/>
    </row>
    <row r="17" spans="1:4" ht="32.25" thickBot="1">
      <c r="A17" s="13" t="s">
        <v>33</v>
      </c>
      <c r="B17" s="154">
        <f>B13</f>
        <v>43</v>
      </c>
      <c r="C17" s="102" t="s">
        <v>112</v>
      </c>
      <c r="D17" s="162">
        <f>B17*B15</f>
        <v>2580</v>
      </c>
    </row>
  </sheetData>
  <mergeCells count="2">
    <mergeCell ref="E3:G3"/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КОМНАТА 1</vt:lpstr>
      <vt:lpstr>КОМНАТА 2</vt:lpstr>
      <vt:lpstr>КОРИДОР 1</vt:lpstr>
      <vt:lpstr>КОРИДОР 2</vt:lpstr>
      <vt:lpstr>КУХНЯ</vt:lpstr>
      <vt:lpstr>ВАННАЯ</vt:lpstr>
      <vt:lpstr>ТУАЛЕТ</vt:lpstr>
      <vt:lpstr>Линолеум</vt:lpstr>
      <vt:lpstr>Обои на потолки</vt:lpstr>
      <vt:lpstr>ИТОГО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2013-01-29T09:44:59Z</dcterms:modified>
</cp:coreProperties>
</file>