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кроссворд №1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<sst xmlns="http://schemas.openxmlformats.org/spreadsheetml/2006/main" count="178" uniqueCount="61">
  <si>
    <t>1.</t>
  </si>
  <si>
    <t xml:space="preserve">а) </t>
  </si>
  <si>
    <t>Умение читать и писать.</t>
  </si>
  <si>
    <t>б)</t>
  </si>
  <si>
    <t>Награда за успех в каком-либо деле.</t>
  </si>
  <si>
    <t>Т</t>
  </si>
  <si>
    <t>2.</t>
  </si>
  <si>
    <t>Имеющий небольшую толщину.</t>
  </si>
  <si>
    <t>Высокий, писклявый (голос).</t>
  </si>
  <si>
    <t>3.</t>
  </si>
  <si>
    <t>Часть архитектурного сооружения в виде высокого столба.</t>
  </si>
  <si>
    <t>Группа людей, идущих строем.</t>
  </si>
  <si>
    <t>4.</t>
  </si>
  <si>
    <t>Нетвердый.</t>
  </si>
  <si>
    <t>Нерезкий.</t>
  </si>
  <si>
    <t>в)</t>
  </si>
  <si>
    <t>Добрый, уступчивый.</t>
  </si>
  <si>
    <t>5.</t>
  </si>
  <si>
    <t>Мелко измельченное вещество.</t>
  </si>
  <si>
    <t>Лекарство в пакетиках.</t>
  </si>
  <si>
    <t>6.</t>
  </si>
  <si>
    <t>Разделять на части ножом.</t>
  </si>
  <si>
    <t>Говорить прямо, открыто.</t>
  </si>
  <si>
    <t>Делать изображение</t>
  </si>
  <si>
    <t>на поверхности (чего-нибудь) острым инструментом.</t>
  </si>
  <si>
    <t>7.</t>
  </si>
  <si>
    <t>Преданный.</t>
  </si>
  <si>
    <t>Надежный.</t>
  </si>
  <si>
    <t>Правильный.</t>
  </si>
  <si>
    <t>8.</t>
  </si>
  <si>
    <t>Расположенный в стороне, противоположной левой.</t>
  </si>
  <si>
    <t>Справедливый, содержащий правду.</t>
  </si>
  <si>
    <t>9.</t>
  </si>
  <si>
    <t>Оттиск на бумаге, сургуче и проч.</t>
  </si>
  <si>
    <t>Отпечаток, знак, след.</t>
  </si>
  <si>
    <t>Пресса.</t>
  </si>
  <si>
    <t>10.</t>
  </si>
  <si>
    <t>Плохо освещенный.</t>
  </si>
  <si>
    <t>Невежественный, некультурный.</t>
  </si>
  <si>
    <t>11.</t>
  </si>
  <si>
    <t>Полоса передвижения, путь.</t>
  </si>
  <si>
    <t>Средство достижения какой-нибудь цели.</t>
  </si>
  <si>
    <t>12.</t>
  </si>
  <si>
    <t>Состоящий из близко расположенных друг к другу частей, плотный.</t>
  </si>
  <si>
    <t xml:space="preserve">Быстро следующий </t>
  </si>
  <si>
    <t>один за другим (о звуках).</t>
  </si>
  <si>
    <t>13.</t>
  </si>
  <si>
    <t>Одна игра (в шахматы, шашки).</t>
  </si>
  <si>
    <t>Определенное количество предметов (о товаре).</t>
  </si>
  <si>
    <t>Отдельная часть в многоголосном музыкальном произведении.</t>
  </si>
  <si>
    <t>14.</t>
  </si>
  <si>
    <t>Вкус, противоположный сладкому.</t>
  </si>
  <si>
    <t>Полная горя, бедствий.</t>
  </si>
  <si>
    <t>Г</t>
  </si>
  <si>
    <t>К</t>
  </si>
  <si>
    <t>М</t>
  </si>
  <si>
    <t>П</t>
  </si>
  <si>
    <t>Р</t>
  </si>
  <si>
    <t>В</t>
  </si>
  <si>
    <t>Д</t>
  </si>
  <si>
    <t>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</si>
</sst>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top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zoomScalePageLayoutView="0" workbookViewId="0" topLeftCell="A1">
      <selection activeCell="B14" sqref="B14"/>
    </sheetView>
  </sheetViews>
  <sheetFormatPr defaultColWidth="3.875" defaultRowHeight="22.5" customHeight="1"/>
  <cols>
    <col min="1" max="8" width="3.875" style="0" customWidth="1"/>
    <col min="9" max="9" width="2.75390625" style="0" customWidth="1"/>
    <col min="10" max="10" width="3.875" style="3" customWidth="1"/>
    <col min="11" max="11" width="3.375" style="3" customWidth="1"/>
    <col min="12" max="19" width="3.875" style="3" customWidth="1"/>
    <col min="20" max="20" width="4.25390625" style="3" customWidth="1"/>
    <col min="21" max="24" width="3.875" style="3" customWidth="1"/>
    <col min="25" max="25" width="4.75390625" style="3" customWidth="1"/>
    <col min="26" max="27" width="3.875" style="3" customWidth="1"/>
    <col min="28" max="28" width="3.375" style="3" customWidth="1"/>
    <col min="29" max="40" width="3.875" style="3" customWidth="1"/>
  </cols>
  <sheetData>
    <row r="1" spans="1:37" ht="13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2.5" customHeight="1">
      <c r="A2" s="4">
        <v>1</v>
      </c>
      <c r="B2" s="5"/>
      <c r="C2" s="6">
        <f>IF($B$2="г","Р","")</f>
      </c>
      <c r="D2" s="7">
        <f>IF($B$2="г","А","")</f>
      </c>
      <c r="E2" s="8">
        <f>IF($B$2="г","М","")</f>
      </c>
      <c r="F2" s="9">
        <f>IF($B$2="г","О","")</f>
      </c>
      <c r="G2" s="6">
        <f>IF($B$2="г","Т","")</f>
      </c>
      <c r="H2" s="6">
        <f>IF($B$2="г","А","")</f>
      </c>
      <c r="I2" s="1"/>
      <c r="J2" s="10" t="s">
        <v>0</v>
      </c>
      <c r="K2" s="11" t="s">
        <v>1</v>
      </c>
      <c r="L2" s="10" t="s">
        <v>2</v>
      </c>
      <c r="M2" s="10"/>
      <c r="N2" s="10"/>
      <c r="O2" s="10"/>
      <c r="P2" s="10"/>
      <c r="Q2" s="2"/>
      <c r="R2" s="2"/>
      <c r="S2" s="11" t="s">
        <v>3</v>
      </c>
      <c r="T2" s="10" t="s">
        <v>4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"/>
      <c r="AJ2" s="2"/>
      <c r="AK2" s="2"/>
    </row>
    <row r="3" spans="1:37" ht="22.5" customHeight="1">
      <c r="A3" s="4">
        <v>2</v>
      </c>
      <c r="B3" s="12"/>
      <c r="C3" s="5"/>
      <c r="D3" s="7">
        <f>IF($C$3="т","О","")</f>
      </c>
      <c r="E3" s="8">
        <f>IF($C$3="т","Н","")</f>
      </c>
      <c r="F3" s="9">
        <f>IF($C$3="т","К","")</f>
      </c>
      <c r="G3" s="6">
        <f>IF($C$3="т","И","")</f>
      </c>
      <c r="H3" s="6">
        <f>IF($C$3="т","Й","")</f>
      </c>
      <c r="I3" s="1"/>
      <c r="J3" s="10" t="s">
        <v>6</v>
      </c>
      <c r="K3" s="11" t="s">
        <v>1</v>
      </c>
      <c r="L3" s="10" t="s">
        <v>7</v>
      </c>
      <c r="M3" s="10"/>
      <c r="N3" s="10"/>
      <c r="O3" s="10"/>
      <c r="P3" s="10"/>
      <c r="Q3" s="10"/>
      <c r="R3" s="10"/>
      <c r="S3" s="2"/>
      <c r="T3" s="2"/>
      <c r="U3" s="11" t="s">
        <v>3</v>
      </c>
      <c r="V3" s="10" t="s">
        <v>8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2"/>
      <c r="AJ3" s="2"/>
      <c r="AK3" s="2"/>
    </row>
    <row r="4" spans="1:37" ht="22.5" customHeight="1">
      <c r="A4" s="4">
        <v>3</v>
      </c>
      <c r="B4" s="5"/>
      <c r="C4" s="7">
        <f>IF($B$4="К","О","")</f>
      </c>
      <c r="D4" s="7">
        <f>IF($B$4="К","Л","")</f>
      </c>
      <c r="E4" s="8">
        <f>IF($B$4="К","О","")</f>
      </c>
      <c r="F4" s="9">
        <f>IF($B$4="К","Н","")</f>
      </c>
      <c r="G4" s="6">
        <f>IF($B$4="К","Н","")</f>
      </c>
      <c r="H4" s="6">
        <f>IF($B$4="К","А","")</f>
      </c>
      <c r="I4" s="1"/>
      <c r="J4" s="10" t="s">
        <v>9</v>
      </c>
      <c r="K4" s="11" t="s">
        <v>1</v>
      </c>
      <c r="L4" s="10" t="s">
        <v>10</v>
      </c>
      <c r="M4" s="10"/>
      <c r="N4" s="10"/>
      <c r="O4" s="10"/>
      <c r="P4" s="10"/>
      <c r="Q4" s="10"/>
      <c r="R4" s="10"/>
      <c r="S4" s="11"/>
      <c r="T4" s="10"/>
      <c r="U4" s="10"/>
      <c r="V4" s="10"/>
      <c r="W4" s="10"/>
      <c r="X4" s="2"/>
      <c r="Y4" s="2"/>
      <c r="Z4" s="2"/>
      <c r="AA4" s="2"/>
      <c r="AB4" s="11" t="s">
        <v>3</v>
      </c>
      <c r="AC4" s="10" t="s">
        <v>11</v>
      </c>
      <c r="AD4" s="2"/>
      <c r="AE4" s="2"/>
      <c r="AF4" s="10"/>
      <c r="AG4" s="10"/>
      <c r="AH4" s="10"/>
      <c r="AI4" s="2"/>
      <c r="AJ4" s="2"/>
      <c r="AK4" s="2"/>
    </row>
    <row r="5" spans="1:37" ht="22.5" customHeight="1">
      <c r="A5" s="4">
        <v>4</v>
      </c>
      <c r="B5" s="12"/>
      <c r="C5" s="5"/>
      <c r="D5" s="7">
        <f>IF($C$5="М","Я","")</f>
      </c>
      <c r="E5" s="8">
        <f>IF($C$5="М","Г","")</f>
      </c>
      <c r="F5" s="9">
        <f>IF($C$5="М","К","")</f>
      </c>
      <c r="G5" s="6">
        <f>IF($C$5="М","И","")</f>
      </c>
      <c r="H5" s="6">
        <f>IF($C$5="М","Й","")</f>
      </c>
      <c r="I5" s="1"/>
      <c r="J5" s="10" t="s">
        <v>12</v>
      </c>
      <c r="K5" s="11" t="s">
        <v>1</v>
      </c>
      <c r="L5" s="10" t="s">
        <v>13</v>
      </c>
      <c r="M5" s="10"/>
      <c r="N5" s="10"/>
      <c r="O5" s="2"/>
      <c r="P5" s="11" t="s">
        <v>3</v>
      </c>
      <c r="Q5" s="10" t="s">
        <v>14</v>
      </c>
      <c r="R5" s="10"/>
      <c r="S5" s="10"/>
      <c r="T5" s="11" t="s">
        <v>15</v>
      </c>
      <c r="U5" s="10" t="s">
        <v>16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"/>
      <c r="AJ5" s="2"/>
      <c r="AK5" s="2"/>
    </row>
    <row r="6" spans="1:37" ht="22.5" customHeight="1">
      <c r="A6" s="4">
        <v>5</v>
      </c>
      <c r="B6" s="5"/>
      <c r="C6" s="7">
        <f>IF($B$6="П","О","")</f>
      </c>
      <c r="D6" s="7">
        <f>IF($B$6="П","Р","")</f>
      </c>
      <c r="E6" s="8">
        <f>IF($B$6="П","О","")</f>
      </c>
      <c r="F6" s="9">
        <f>IF($B$6="П","Ш","")</f>
      </c>
      <c r="G6" s="6">
        <f>IF($B$6="П","О","")</f>
      </c>
      <c r="H6" s="6">
        <f>IF($B$6="П","К","")</f>
      </c>
      <c r="I6" s="1"/>
      <c r="J6" s="10" t="s">
        <v>17</v>
      </c>
      <c r="K6" s="11" t="s">
        <v>1</v>
      </c>
      <c r="L6" s="10" t="s">
        <v>18</v>
      </c>
      <c r="M6" s="10"/>
      <c r="N6" s="10"/>
      <c r="O6" s="11"/>
      <c r="P6" s="10"/>
      <c r="Q6" s="10"/>
      <c r="R6" s="10"/>
      <c r="S6" s="2"/>
      <c r="T6" s="2"/>
      <c r="U6" s="11" t="s">
        <v>3</v>
      </c>
      <c r="V6" s="10" t="s">
        <v>19</v>
      </c>
      <c r="W6" s="2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2"/>
      <c r="AJ6" s="2"/>
      <c r="AK6" s="2"/>
    </row>
    <row r="7" spans="1:37" ht="22.5" customHeight="1">
      <c r="A7" s="4">
        <v>6</v>
      </c>
      <c r="B7" s="12"/>
      <c r="C7" s="5"/>
      <c r="D7" s="7">
        <f>IF($C$7="Р","Е","")</f>
      </c>
      <c r="E7" s="8">
        <f>IF($C$7="Р","З","")</f>
      </c>
      <c r="F7" s="13">
        <f>IF($C$7="Р","А","")</f>
      </c>
      <c r="G7" s="7">
        <f>IF($C$7="Р","Т","")</f>
      </c>
      <c r="H7" s="6">
        <f>IF($C$7="Р","Ь","")</f>
      </c>
      <c r="I7" s="1"/>
      <c r="J7" s="10" t="s">
        <v>20</v>
      </c>
      <c r="K7" s="11" t="s">
        <v>1</v>
      </c>
      <c r="L7" s="10" t="s">
        <v>21</v>
      </c>
      <c r="M7" s="10"/>
      <c r="N7" s="10"/>
      <c r="O7" s="11"/>
      <c r="P7" s="10"/>
      <c r="Q7" s="10"/>
      <c r="R7" s="10"/>
      <c r="S7" s="2"/>
      <c r="T7" s="11" t="s">
        <v>3</v>
      </c>
      <c r="U7" s="10" t="s">
        <v>22</v>
      </c>
      <c r="V7" s="10"/>
      <c r="W7" s="10"/>
      <c r="X7" s="10"/>
      <c r="Y7" s="10"/>
      <c r="Z7" s="10"/>
      <c r="AA7" s="2"/>
      <c r="AB7" s="11" t="s">
        <v>15</v>
      </c>
      <c r="AC7" s="10" t="s">
        <v>23</v>
      </c>
      <c r="AD7" s="2"/>
      <c r="AE7" s="10"/>
      <c r="AF7" s="2"/>
      <c r="AG7" s="10"/>
      <c r="AH7" s="10"/>
      <c r="AI7" s="2"/>
      <c r="AJ7" s="2"/>
      <c r="AK7" s="2"/>
    </row>
    <row r="8" spans="1:37" ht="22.5" customHeight="1">
      <c r="A8" s="4">
        <v>7</v>
      </c>
      <c r="B8" s="5"/>
      <c r="C8" s="7">
        <f>IF($B$8="В","Е","")</f>
      </c>
      <c r="D8" s="7">
        <f>IF($B$8="В","Р","")</f>
      </c>
      <c r="E8" s="8">
        <f>IF($B$8="В","Н","")</f>
      </c>
      <c r="F8" s="9">
        <f>IF($B$8="В","Ы","")</f>
      </c>
      <c r="G8" s="6">
        <f>IF($B$8="В","Й","")</f>
      </c>
      <c r="H8" s="12"/>
      <c r="I8" s="1"/>
      <c r="J8" s="10"/>
      <c r="K8" s="14"/>
      <c r="L8" s="15" t="s">
        <v>24</v>
      </c>
      <c r="M8" s="10"/>
      <c r="N8" s="10"/>
      <c r="O8" s="1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2"/>
      <c r="AJ8" s="2"/>
      <c r="AK8" s="2"/>
    </row>
    <row r="9" spans="1:37" ht="22.5" customHeight="1">
      <c r="A9" s="4">
        <v>8</v>
      </c>
      <c r="B9" s="12"/>
      <c r="C9" s="5"/>
      <c r="D9" s="7">
        <f>IF($C$9="П","Р","")</f>
      </c>
      <c r="E9" s="8">
        <f>IF($C$9="П","А","")</f>
      </c>
      <c r="F9" s="9">
        <f>IF($C$9="П","В","")</f>
      </c>
      <c r="G9" s="6">
        <f>IF($C$9="П","Ы","")</f>
      </c>
      <c r="H9" s="6">
        <f>IF($C$9="П","Й","")</f>
      </c>
      <c r="I9" s="1"/>
      <c r="J9" s="10" t="s">
        <v>25</v>
      </c>
      <c r="K9" s="11" t="s">
        <v>1</v>
      </c>
      <c r="L9" s="10" t="s">
        <v>26</v>
      </c>
      <c r="M9" s="10"/>
      <c r="N9" s="10"/>
      <c r="O9" s="2"/>
      <c r="P9" s="11" t="s">
        <v>3</v>
      </c>
      <c r="Q9" s="10" t="s">
        <v>27</v>
      </c>
      <c r="R9" s="10"/>
      <c r="S9" s="10"/>
      <c r="T9" s="2"/>
      <c r="U9" s="11" t="s">
        <v>15</v>
      </c>
      <c r="V9" s="10" t="s">
        <v>28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  <c r="AK9" s="2"/>
    </row>
    <row r="10" spans="1:37" ht="22.5" customHeight="1">
      <c r="A10" s="4">
        <v>9</v>
      </c>
      <c r="B10" s="12"/>
      <c r="C10" s="5"/>
      <c r="D10" s="7">
        <f>IF($C$10="П","Е","")</f>
      </c>
      <c r="E10" s="8">
        <f>IF($C$10="П","Ч","")</f>
      </c>
      <c r="F10" s="13">
        <f>IF($C$10="П","А","")</f>
      </c>
      <c r="G10" s="7">
        <f>IF($C$10="П","Т","")</f>
      </c>
      <c r="H10" s="7">
        <f>IF($C$10="П","Ь","")</f>
      </c>
      <c r="I10" s="16"/>
      <c r="J10" s="10" t="s">
        <v>29</v>
      </c>
      <c r="K10" s="11" t="s">
        <v>1</v>
      </c>
      <c r="L10" s="10" t="s">
        <v>30</v>
      </c>
      <c r="M10" s="10"/>
      <c r="N10" s="10"/>
      <c r="O10" s="10"/>
      <c r="P10" s="10"/>
      <c r="Q10" s="10"/>
      <c r="R10" s="10"/>
      <c r="S10" s="11"/>
      <c r="T10" s="10"/>
      <c r="U10" s="10"/>
      <c r="V10" s="10"/>
      <c r="W10" s="10"/>
      <c r="X10" s="2"/>
      <c r="Y10" s="2"/>
      <c r="Z10" s="11" t="s">
        <v>3</v>
      </c>
      <c r="AA10" s="10" t="s">
        <v>31</v>
      </c>
      <c r="AB10" s="2"/>
      <c r="AC10" s="10"/>
      <c r="AD10" s="10"/>
      <c r="AE10" s="10"/>
      <c r="AF10" s="10"/>
      <c r="AG10" s="10"/>
      <c r="AH10" s="10"/>
      <c r="AI10" s="2"/>
      <c r="AJ10" s="2"/>
      <c r="AK10" s="2"/>
    </row>
    <row r="11" spans="1:37" ht="22.5" customHeight="1">
      <c r="A11" s="4">
        <v>10</v>
      </c>
      <c r="B11" s="5"/>
      <c r="C11" s="7">
        <f>IF($B$11="Т","Е","")</f>
      </c>
      <c r="D11" s="7">
        <f>IF($B$11="Т","М","")</f>
      </c>
      <c r="E11" s="8">
        <f>IF($B$11="Т","Н","")</f>
      </c>
      <c r="F11" s="9">
        <f>IF($B$11="Т","Ы","")</f>
      </c>
      <c r="G11" s="6">
        <f>IF($B$11="Т","Й","")</f>
      </c>
      <c r="H11" s="12"/>
      <c r="I11" s="1"/>
      <c r="J11" s="10" t="s">
        <v>32</v>
      </c>
      <c r="K11" s="11" t="s">
        <v>1</v>
      </c>
      <c r="L11" s="10" t="s">
        <v>33</v>
      </c>
      <c r="M11" s="10"/>
      <c r="N11" s="10"/>
      <c r="O11" s="10"/>
      <c r="P11" s="10"/>
      <c r="Q11" s="10"/>
      <c r="R11" s="10"/>
      <c r="S11" s="2"/>
      <c r="T11" s="2"/>
      <c r="U11" s="11" t="s">
        <v>3</v>
      </c>
      <c r="V11" s="10" t="s">
        <v>34</v>
      </c>
      <c r="W11" s="10"/>
      <c r="X11" s="10"/>
      <c r="Y11" s="10"/>
      <c r="Z11" s="10"/>
      <c r="AA11" s="10"/>
      <c r="AB11" s="11" t="s">
        <v>15</v>
      </c>
      <c r="AC11" s="10" t="s">
        <v>35</v>
      </c>
      <c r="AD11" s="2"/>
      <c r="AE11" s="2"/>
      <c r="AF11" s="10"/>
      <c r="AG11" s="10"/>
      <c r="AH11" s="10"/>
      <c r="AI11" s="2"/>
      <c r="AJ11" s="2"/>
      <c r="AK11" s="2"/>
    </row>
    <row r="12" spans="1:37" ht="22.5" customHeight="1">
      <c r="A12" s="4">
        <v>11</v>
      </c>
      <c r="B12" s="5"/>
      <c r="C12" s="7">
        <f>IF($B$12="д","О","")</f>
      </c>
      <c r="D12" s="7">
        <f>IF($B$12="д","Р","")</f>
      </c>
      <c r="E12" s="8">
        <f>IF($B$12="д","О","")</f>
      </c>
      <c r="F12" s="13">
        <f>IF($B$12="д","Г","")</f>
      </c>
      <c r="G12" s="6">
        <f>IF($B$12="д","А","")</f>
      </c>
      <c r="H12" s="12"/>
      <c r="I12" s="1"/>
      <c r="J12" s="10" t="s">
        <v>36</v>
      </c>
      <c r="K12" s="11" t="s">
        <v>1</v>
      </c>
      <c r="L12" s="10" t="s">
        <v>37</v>
      </c>
      <c r="M12" s="10"/>
      <c r="N12" s="10"/>
      <c r="O12" s="10"/>
      <c r="P12" s="10"/>
      <c r="Q12" s="2"/>
      <c r="R12" s="11" t="s">
        <v>3</v>
      </c>
      <c r="S12" s="10" t="s">
        <v>38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  <c r="AK12" s="2"/>
    </row>
    <row r="13" spans="1:37" ht="22.5" customHeight="1">
      <c r="A13" s="4">
        <v>12</v>
      </c>
      <c r="B13" s="12"/>
      <c r="C13" s="5"/>
      <c r="D13" s="7">
        <f>IF($C$13="Ч","А","")</f>
      </c>
      <c r="E13" s="8">
        <f>IF($C$13="Ч","С","")</f>
      </c>
      <c r="F13" s="13">
        <f>IF($C$13="Ч","Т","")</f>
      </c>
      <c r="G13" s="7">
        <f>IF($C$13="Ч","Ы","")</f>
      </c>
      <c r="H13" s="6">
        <f>IF($C$13="Ч","Й","")</f>
      </c>
      <c r="I13" s="1"/>
      <c r="J13" s="10" t="s">
        <v>39</v>
      </c>
      <c r="K13" s="11" t="s">
        <v>1</v>
      </c>
      <c r="L13" s="10" t="s">
        <v>40</v>
      </c>
      <c r="M13" s="10"/>
      <c r="N13" s="10"/>
      <c r="O13" s="10"/>
      <c r="P13" s="10"/>
      <c r="Q13" s="10"/>
      <c r="R13" s="10"/>
      <c r="S13" s="10"/>
      <c r="T13" s="11" t="s">
        <v>3</v>
      </c>
      <c r="U13" s="10" t="s">
        <v>41</v>
      </c>
      <c r="X13" s="2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"/>
      <c r="AJ13" s="2"/>
      <c r="AK13" s="2"/>
    </row>
    <row r="14" spans="1:37" ht="22.5" customHeight="1">
      <c r="A14" s="4">
        <v>13</v>
      </c>
      <c r="B14" s="5"/>
      <c r="C14" s="7">
        <f>IF($B$14="П","А","")</f>
      </c>
      <c r="D14" s="7">
        <f>IF($B$14="П","Р","")</f>
      </c>
      <c r="E14" s="8">
        <f>IF($B$14="П","Т","")</f>
      </c>
      <c r="F14" s="9">
        <f>IF($B$14="П","И","")</f>
      </c>
      <c r="G14" s="6">
        <f>IF($B$14="П","Я","")</f>
      </c>
      <c r="H14" s="12"/>
      <c r="I14" s="1"/>
      <c r="J14" s="10" t="s">
        <v>42</v>
      </c>
      <c r="K14" s="11" t="s">
        <v>1</v>
      </c>
      <c r="L14" s="10" t="s">
        <v>43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2"/>
      <c r="AD14" s="11" t="s">
        <v>3</v>
      </c>
      <c r="AE14" s="10" t="s">
        <v>44</v>
      </c>
      <c r="AF14" s="10"/>
      <c r="AG14" s="10"/>
      <c r="AH14" s="10"/>
      <c r="AI14" s="2"/>
      <c r="AJ14" s="2"/>
      <c r="AK14" s="2"/>
    </row>
    <row r="15" spans="1:37" ht="22.5" customHeight="1">
      <c r="A15" s="4">
        <v>14</v>
      </c>
      <c r="B15" s="5"/>
      <c r="C15" s="7">
        <f>IF($B$15="Г","О","")</f>
      </c>
      <c r="D15" s="7">
        <f>IF($B$15="Г","Р","")</f>
      </c>
      <c r="E15" s="8">
        <f>IF($B$15="Г","Ь","")</f>
      </c>
      <c r="F15" s="9">
        <f>IF($B$15="Г","К","")</f>
      </c>
      <c r="G15" s="6">
        <f>IF($B$15="Г","И","")</f>
      </c>
      <c r="H15" s="6">
        <f>IF($B$15="Г","Й","")</f>
      </c>
      <c r="I15" s="1"/>
      <c r="J15" s="10"/>
      <c r="K15" s="11"/>
      <c r="L15" s="15" t="s">
        <v>45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"/>
      <c r="AJ15" s="2"/>
      <c r="AK15" s="2"/>
    </row>
    <row r="16" spans="1:37" ht="22.5" customHeight="1">
      <c r="A16" s="1"/>
      <c r="B16" s="1"/>
      <c r="C16" s="1"/>
      <c r="D16" s="1"/>
      <c r="E16" s="1"/>
      <c r="F16" s="1"/>
      <c r="G16" s="1"/>
      <c r="H16" s="1"/>
      <c r="I16" s="1"/>
      <c r="J16" s="10" t="s">
        <v>46</v>
      </c>
      <c r="K16" s="11" t="s">
        <v>1</v>
      </c>
      <c r="L16" s="10" t="s">
        <v>47</v>
      </c>
      <c r="M16" s="10"/>
      <c r="N16" s="10"/>
      <c r="O16" s="10"/>
      <c r="P16" s="10"/>
      <c r="Q16" s="10"/>
      <c r="R16" s="10"/>
      <c r="S16" s="2"/>
      <c r="T16" s="2"/>
      <c r="U16" s="11" t="s">
        <v>3</v>
      </c>
      <c r="V16" s="10" t="s">
        <v>48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"/>
      <c r="AH16" s="2"/>
      <c r="AI16" s="2"/>
      <c r="AJ16" s="2"/>
      <c r="AK16" s="10"/>
    </row>
    <row r="17" spans="1:37" ht="22.5" customHeight="1">
      <c r="A17" s="1"/>
      <c r="B17" s="1"/>
      <c r="C17" s="1"/>
      <c r="D17" s="1"/>
      <c r="E17" s="1"/>
      <c r="F17" s="1"/>
      <c r="G17" s="1"/>
      <c r="H17" s="1"/>
      <c r="I17" s="1"/>
      <c r="J17" s="10"/>
      <c r="K17" s="11"/>
      <c r="L17" s="17" t="s">
        <v>15</v>
      </c>
      <c r="M17" s="15" t="s">
        <v>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"/>
      <c r="AJ17" s="2"/>
      <c r="AK17" s="2"/>
    </row>
    <row r="18" spans="1:37" ht="22.5" customHeight="1">
      <c r="A18" s="1"/>
      <c r="B18" s="1"/>
      <c r="C18" s="1"/>
      <c r="D18" s="1"/>
      <c r="E18" s="1"/>
      <c r="F18" s="1"/>
      <c r="G18" s="1"/>
      <c r="H18" s="1"/>
      <c r="I18" s="1"/>
      <c r="J18" s="10" t="s">
        <v>50</v>
      </c>
      <c r="K18" s="11" t="s">
        <v>1</v>
      </c>
      <c r="L18" s="10" t="s">
        <v>51</v>
      </c>
      <c r="M18" s="10"/>
      <c r="N18" s="10"/>
      <c r="O18" s="10"/>
      <c r="P18" s="10"/>
      <c r="Q18" s="10"/>
      <c r="R18" s="10"/>
      <c r="S18" s="10"/>
      <c r="T18" s="2"/>
      <c r="U18" s="2"/>
      <c r="V18" s="11" t="s">
        <v>3</v>
      </c>
      <c r="W18" s="10" t="s">
        <v>52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"/>
      <c r="AJ18" s="2"/>
      <c r="AK18" s="2"/>
    </row>
    <row r="19" spans="1:37" ht="22.5" customHeight="1">
      <c r="A19" s="1"/>
      <c r="B19" s="1"/>
      <c r="C19" s="1"/>
      <c r="D19" s="1"/>
      <c r="E19" s="1"/>
      <c r="F19" s="1"/>
      <c r="G19" s="1"/>
      <c r="H19" s="1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"/>
      <c r="AJ19" s="2"/>
      <c r="AK19" s="2"/>
    </row>
    <row r="20" spans="1:37" ht="22.5" customHeight="1">
      <c r="A20" s="1"/>
      <c r="B20" s="1"/>
      <c r="C20" s="1"/>
      <c r="D20" s="1"/>
      <c r="E20" s="1"/>
      <c r="F20" s="1"/>
      <c r="G20" s="1"/>
      <c r="H20" s="1"/>
      <c r="I20" s="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"/>
      <c r="AJ20" s="2"/>
      <c r="AK20" s="2"/>
    </row>
    <row r="21" spans="1:37" ht="22.5" customHeight="1">
      <c r="A21" s="1"/>
      <c r="B21" s="1"/>
      <c r="C21" s="1"/>
      <c r="D21" s="1"/>
      <c r="E21" s="1"/>
      <c r="F21" s="1"/>
      <c r="G21" s="1"/>
      <c r="H21" s="1"/>
      <c r="I21" s="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2"/>
      <c r="AJ21" s="2"/>
      <c r="AK21" s="2"/>
    </row>
    <row r="22" spans="10:34" ht="22.5" customHeight="1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0:34" ht="22.5" customHeight="1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0:34" ht="22.5" customHeight="1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0:34" ht="22.5" customHeight="1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0:34" ht="22.5" customHeight="1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0:34" ht="22.5" customHeight="1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0:34" ht="22.5" customHeight="1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0:34" ht="22.5" customHeight="1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0:34" ht="22.5" customHeight="1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0:34" ht="22.5" customHeight="1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0:34" ht="22.5" customHeight="1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0:34" ht="22.5" customHeight="1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0:34" ht="22.5" customHeight="1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0:34" ht="22.5" customHeight="1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0:34" ht="22.5" customHeight="1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0:34" ht="22.5" customHeight="1"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0:34" ht="22.5" customHeight="1"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0:34" ht="22.5" customHeight="1"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0:34" ht="22.5" customHeight="1"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0:34" ht="22.5" customHeight="1"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0:34" ht="22.5" customHeight="1"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0:34" ht="22.5" customHeight="1"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0:34" ht="22.5" customHeight="1"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0:34" ht="22.5" customHeight="1"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0:34" ht="22.5" customHeight="1"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0:34" ht="22.5" customHeight="1"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0:34" ht="22.5" customHeight="1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0:34" ht="22.5" customHeight="1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</sheetData>
  <sheetProtection/>
  <printOptions/>
  <pageMargins left="0.35" right="0.17" top="0.72" bottom="1" header="0.3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selection activeCell="S13" sqref="S13"/>
    </sheetView>
  </sheetViews>
  <sheetFormatPr defaultColWidth="3.875" defaultRowHeight="22.5" customHeight="1"/>
  <cols>
    <col min="1" max="8" width="3.875" style="0" customWidth="1"/>
    <col min="9" max="9" width="2.75390625" style="0" customWidth="1"/>
    <col min="10" max="10" width="3.875" style="3" customWidth="1"/>
    <col min="11" max="11" width="3.375" style="3" customWidth="1"/>
    <col min="12" max="19" width="3.875" style="3" customWidth="1"/>
    <col min="20" max="20" width="4.25390625" style="3" customWidth="1"/>
    <col min="21" max="24" width="3.875" style="3" customWidth="1"/>
    <col min="25" max="25" width="4.75390625" style="3" customWidth="1"/>
    <col min="26" max="27" width="3.875" style="3" customWidth="1"/>
    <col min="28" max="28" width="3.375" style="3" customWidth="1"/>
    <col min="29" max="40" width="3.875" style="3" customWidth="1"/>
  </cols>
  <sheetData>
    <row r="1" spans="1:37" ht="13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2.5" customHeight="1">
      <c r="A2" s="4">
        <v>1</v>
      </c>
      <c r="B2" s="5" t="s">
        <v>53</v>
      </c>
      <c r="C2" s="6" t="str">
        <f>IF($B$2="г","Р","")</f>
        <v>Р</v>
      </c>
      <c r="D2" s="7" t="str">
        <f>IF($B$2="г","А","")</f>
        <v>А</v>
      </c>
      <c r="E2" s="8" t="str">
        <f>IF($B$2="г","М","")</f>
        <v>М</v>
      </c>
      <c r="F2" s="9" t="str">
        <f>IF($B$2="г","О","")</f>
        <v>О</v>
      </c>
      <c r="G2" s="6" t="str">
        <f>IF($B$2="г","Т","")</f>
        <v>Т</v>
      </c>
      <c r="H2" s="6" t="str">
        <f>IF($B$2="г","А","")</f>
        <v>А</v>
      </c>
      <c r="I2" s="1"/>
      <c r="J2" s="10" t="s">
        <v>0</v>
      </c>
      <c r="K2" s="11" t="s">
        <v>1</v>
      </c>
      <c r="L2" s="10" t="s">
        <v>2</v>
      </c>
      <c r="M2" s="10"/>
      <c r="N2" s="10"/>
      <c r="O2" s="10"/>
      <c r="P2" s="10"/>
      <c r="Q2" s="2"/>
      <c r="R2" s="2"/>
      <c r="S2" s="11" t="s">
        <v>3</v>
      </c>
      <c r="T2" s="10" t="s">
        <v>4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"/>
      <c r="AJ2" s="2"/>
      <c r="AK2" s="2"/>
    </row>
    <row r="3" spans="1:37" ht="22.5" customHeight="1">
      <c r="A3" s="4">
        <v>2</v>
      </c>
      <c r="B3" s="12"/>
      <c r="C3" s="5" t="s">
        <v>5</v>
      </c>
      <c r="D3" s="7" t="str">
        <f>IF($C$3="т","О","")</f>
        <v>О</v>
      </c>
      <c r="E3" s="8" t="str">
        <f>IF($C$3="т","Н","")</f>
        <v>Н</v>
      </c>
      <c r="F3" s="9" t="str">
        <f>IF($C$3="т","К","")</f>
        <v>К</v>
      </c>
      <c r="G3" s="6" t="str">
        <f>IF($C$3="т","И","")</f>
        <v>И</v>
      </c>
      <c r="H3" s="6" t="str">
        <f>IF($C$3="т","Й","")</f>
        <v>Й</v>
      </c>
      <c r="I3" s="1"/>
      <c r="J3" s="10" t="s">
        <v>6</v>
      </c>
      <c r="K3" s="11" t="s">
        <v>1</v>
      </c>
      <c r="L3" s="10" t="s">
        <v>7</v>
      </c>
      <c r="M3" s="10"/>
      <c r="N3" s="10"/>
      <c r="O3" s="10"/>
      <c r="P3" s="10"/>
      <c r="Q3" s="10"/>
      <c r="R3" s="10"/>
      <c r="S3" s="2"/>
      <c r="T3" s="2"/>
      <c r="U3" s="11" t="s">
        <v>3</v>
      </c>
      <c r="V3" s="10" t="s">
        <v>8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2"/>
      <c r="AJ3" s="2"/>
      <c r="AK3" s="2"/>
    </row>
    <row r="4" spans="1:37" ht="22.5" customHeight="1">
      <c r="A4" s="4">
        <v>3</v>
      </c>
      <c r="B4" s="5" t="s">
        <v>54</v>
      </c>
      <c r="C4" s="7" t="str">
        <f>IF($B$4="К","О","")</f>
        <v>О</v>
      </c>
      <c r="D4" s="7" t="str">
        <f>IF($B$4="К","Л","")</f>
        <v>Л</v>
      </c>
      <c r="E4" s="8" t="str">
        <f>IF($B$4="К","О","")</f>
        <v>О</v>
      </c>
      <c r="F4" s="9" t="str">
        <f>IF($B$4="К","Н","")</f>
        <v>Н</v>
      </c>
      <c r="G4" s="6" t="str">
        <f>IF($B$4="К","Н","")</f>
        <v>Н</v>
      </c>
      <c r="H4" s="6" t="str">
        <f>IF($B$4="К","А","")</f>
        <v>А</v>
      </c>
      <c r="I4" s="1"/>
      <c r="J4" s="10" t="s">
        <v>9</v>
      </c>
      <c r="K4" s="11" t="s">
        <v>1</v>
      </c>
      <c r="L4" s="10" t="s">
        <v>10</v>
      </c>
      <c r="M4" s="10"/>
      <c r="N4" s="10"/>
      <c r="O4" s="10"/>
      <c r="P4" s="10"/>
      <c r="Q4" s="10"/>
      <c r="R4" s="10"/>
      <c r="S4" s="11"/>
      <c r="T4" s="10"/>
      <c r="U4" s="10"/>
      <c r="V4" s="10"/>
      <c r="W4" s="10"/>
      <c r="X4" s="2"/>
      <c r="Y4" s="2"/>
      <c r="Z4" s="2"/>
      <c r="AA4" s="2"/>
      <c r="AB4" s="11" t="s">
        <v>3</v>
      </c>
      <c r="AC4" s="10" t="s">
        <v>11</v>
      </c>
      <c r="AD4" s="2"/>
      <c r="AE4" s="2"/>
      <c r="AF4" s="10"/>
      <c r="AG4" s="10"/>
      <c r="AH4" s="10"/>
      <c r="AI4" s="2"/>
      <c r="AJ4" s="2"/>
      <c r="AK4" s="2"/>
    </row>
    <row r="5" spans="1:37" ht="22.5" customHeight="1">
      <c r="A5" s="4">
        <v>4</v>
      </c>
      <c r="B5" s="12"/>
      <c r="C5" s="5" t="s">
        <v>55</v>
      </c>
      <c r="D5" s="7" t="str">
        <f>IF($C$5="М","Я","")</f>
        <v>Я</v>
      </c>
      <c r="E5" s="8" t="str">
        <f>IF($C$5="М","Г","")</f>
        <v>Г</v>
      </c>
      <c r="F5" s="9" t="str">
        <f>IF($C$5="М","К","")</f>
        <v>К</v>
      </c>
      <c r="G5" s="6" t="str">
        <f>IF($C$5="М","И","")</f>
        <v>И</v>
      </c>
      <c r="H5" s="6" t="str">
        <f>IF($C$5="М","Й","")</f>
        <v>Й</v>
      </c>
      <c r="I5" s="1"/>
      <c r="J5" s="10" t="s">
        <v>12</v>
      </c>
      <c r="K5" s="11" t="s">
        <v>1</v>
      </c>
      <c r="L5" s="10" t="s">
        <v>13</v>
      </c>
      <c r="M5" s="10"/>
      <c r="N5" s="10"/>
      <c r="O5" s="2"/>
      <c r="P5" s="11" t="s">
        <v>3</v>
      </c>
      <c r="Q5" s="10" t="s">
        <v>14</v>
      </c>
      <c r="R5" s="10"/>
      <c r="S5" s="10"/>
      <c r="T5" s="11" t="s">
        <v>15</v>
      </c>
      <c r="U5" s="10" t="s">
        <v>16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2"/>
      <c r="AJ5" s="2"/>
      <c r="AK5" s="2"/>
    </row>
    <row r="6" spans="1:37" ht="22.5" customHeight="1">
      <c r="A6" s="4">
        <v>5</v>
      </c>
      <c r="B6" s="5" t="s">
        <v>56</v>
      </c>
      <c r="C6" s="7" t="str">
        <f>IF($B$6="П","О","")</f>
        <v>О</v>
      </c>
      <c r="D6" s="7" t="str">
        <f>IF($B$6="П","Р","")</f>
        <v>Р</v>
      </c>
      <c r="E6" s="8" t="str">
        <f>IF($B$6="П","О","")</f>
        <v>О</v>
      </c>
      <c r="F6" s="9" t="str">
        <f>IF($B$6="П","Ш","")</f>
        <v>Ш</v>
      </c>
      <c r="G6" s="6" t="str">
        <f>IF($B$6="П","О","")</f>
        <v>О</v>
      </c>
      <c r="H6" s="6" t="str">
        <f>IF($B$6="П","К","")</f>
        <v>К</v>
      </c>
      <c r="I6" s="1"/>
      <c r="J6" s="10" t="s">
        <v>17</v>
      </c>
      <c r="K6" s="11" t="s">
        <v>1</v>
      </c>
      <c r="L6" s="10" t="s">
        <v>18</v>
      </c>
      <c r="M6" s="10"/>
      <c r="N6" s="10"/>
      <c r="O6" s="11"/>
      <c r="P6" s="10"/>
      <c r="Q6" s="10"/>
      <c r="R6" s="10"/>
      <c r="S6" s="2"/>
      <c r="T6" s="2"/>
      <c r="U6" s="11" t="s">
        <v>3</v>
      </c>
      <c r="V6" s="10" t="s">
        <v>19</v>
      </c>
      <c r="W6" s="2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2"/>
      <c r="AJ6" s="2"/>
      <c r="AK6" s="2"/>
    </row>
    <row r="7" spans="1:37" ht="22.5" customHeight="1">
      <c r="A7" s="4">
        <v>6</v>
      </c>
      <c r="B7" s="12"/>
      <c r="C7" s="5" t="s">
        <v>57</v>
      </c>
      <c r="D7" s="7" t="str">
        <f>IF($C$7="Р","Е","")</f>
        <v>Е</v>
      </c>
      <c r="E7" s="8" t="str">
        <f>IF($C$7="Р","З","")</f>
        <v>З</v>
      </c>
      <c r="F7" s="13" t="str">
        <f>IF($C$7="Р","А","")</f>
        <v>А</v>
      </c>
      <c r="G7" s="7" t="str">
        <f>IF($C$7="Р","Т","")</f>
        <v>Т</v>
      </c>
      <c r="H7" s="6" t="str">
        <f>IF($C$7="Р","Ь","")</f>
        <v>Ь</v>
      </c>
      <c r="I7" s="1"/>
      <c r="J7" s="10" t="s">
        <v>20</v>
      </c>
      <c r="K7" s="11" t="s">
        <v>1</v>
      </c>
      <c r="L7" s="10" t="s">
        <v>21</v>
      </c>
      <c r="M7" s="10"/>
      <c r="N7" s="10"/>
      <c r="O7" s="11"/>
      <c r="P7" s="10"/>
      <c r="Q7" s="10"/>
      <c r="R7" s="10"/>
      <c r="S7" s="2"/>
      <c r="T7" s="11" t="s">
        <v>3</v>
      </c>
      <c r="U7" s="10" t="s">
        <v>22</v>
      </c>
      <c r="V7" s="10"/>
      <c r="W7" s="10"/>
      <c r="X7" s="10"/>
      <c r="Y7" s="10"/>
      <c r="Z7" s="10"/>
      <c r="AA7" s="2"/>
      <c r="AB7" s="11" t="s">
        <v>15</v>
      </c>
      <c r="AC7" s="10" t="s">
        <v>23</v>
      </c>
      <c r="AD7" s="2"/>
      <c r="AE7" s="10"/>
      <c r="AF7" s="2"/>
      <c r="AG7" s="10"/>
      <c r="AH7" s="10"/>
      <c r="AI7" s="2"/>
      <c r="AJ7" s="2"/>
      <c r="AK7" s="2"/>
    </row>
    <row r="8" spans="1:37" ht="22.5" customHeight="1">
      <c r="A8" s="4">
        <v>7</v>
      </c>
      <c r="B8" s="5" t="s">
        <v>58</v>
      </c>
      <c r="C8" s="7" t="str">
        <f>IF($B$8="В","Е","")</f>
        <v>Е</v>
      </c>
      <c r="D8" s="7" t="str">
        <f>IF($B$8="В","Р","")</f>
        <v>Р</v>
      </c>
      <c r="E8" s="8" t="str">
        <f>IF($B$8="В","Н","")</f>
        <v>Н</v>
      </c>
      <c r="F8" s="9" t="str">
        <f>IF($B$8="В","Ы","")</f>
        <v>Ы</v>
      </c>
      <c r="G8" s="6" t="str">
        <f>IF($B$8="В","Й","")</f>
        <v>Й</v>
      </c>
      <c r="H8" s="12"/>
      <c r="I8" s="1"/>
      <c r="J8" s="10"/>
      <c r="K8" s="14"/>
      <c r="L8" s="15" t="s">
        <v>24</v>
      </c>
      <c r="M8" s="10"/>
      <c r="N8" s="10"/>
      <c r="O8" s="1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2"/>
      <c r="AJ8" s="2"/>
      <c r="AK8" s="2"/>
    </row>
    <row r="9" spans="1:37" ht="22.5" customHeight="1">
      <c r="A9" s="4">
        <v>8</v>
      </c>
      <c r="B9" s="12"/>
      <c r="C9" s="5" t="s">
        <v>56</v>
      </c>
      <c r="D9" s="7" t="str">
        <f>IF($C$9="П","Р","")</f>
        <v>Р</v>
      </c>
      <c r="E9" s="8" t="str">
        <f>IF($C$9="П","А","")</f>
        <v>А</v>
      </c>
      <c r="F9" s="9" t="str">
        <f>IF($C$9="П","В","")</f>
        <v>В</v>
      </c>
      <c r="G9" s="6" t="str">
        <f>IF($C$9="П","Ы","")</f>
        <v>Ы</v>
      </c>
      <c r="H9" s="6" t="str">
        <f>IF($C$9="П","Й","")</f>
        <v>Й</v>
      </c>
      <c r="I9" s="1"/>
      <c r="J9" s="10" t="s">
        <v>25</v>
      </c>
      <c r="K9" s="11" t="s">
        <v>1</v>
      </c>
      <c r="L9" s="10" t="s">
        <v>26</v>
      </c>
      <c r="M9" s="10"/>
      <c r="N9" s="10"/>
      <c r="O9" s="2"/>
      <c r="P9" s="11" t="s">
        <v>3</v>
      </c>
      <c r="Q9" s="10" t="s">
        <v>27</v>
      </c>
      <c r="R9" s="10"/>
      <c r="S9" s="10"/>
      <c r="T9" s="2"/>
      <c r="U9" s="11" t="s">
        <v>15</v>
      </c>
      <c r="V9" s="10" t="s">
        <v>28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  <c r="AK9" s="2"/>
    </row>
    <row r="10" spans="1:37" ht="22.5" customHeight="1">
      <c r="A10" s="4">
        <v>9</v>
      </c>
      <c r="B10" s="12"/>
      <c r="C10" s="5" t="s">
        <v>56</v>
      </c>
      <c r="D10" s="7" t="str">
        <f>IF($C$10="П","Е","")</f>
        <v>Е</v>
      </c>
      <c r="E10" s="8" t="str">
        <f>IF($C$10="П","Ч","")</f>
        <v>Ч</v>
      </c>
      <c r="F10" s="13" t="str">
        <f>IF($C$10="П","А","")</f>
        <v>А</v>
      </c>
      <c r="G10" s="7" t="str">
        <f>IF($C$10="П","Т","")</f>
        <v>Т</v>
      </c>
      <c r="H10" s="7" t="str">
        <f>IF($C$10="П","Ь","")</f>
        <v>Ь</v>
      </c>
      <c r="I10" s="16"/>
      <c r="J10" s="10" t="s">
        <v>29</v>
      </c>
      <c r="K10" s="11" t="s">
        <v>1</v>
      </c>
      <c r="L10" s="10" t="s">
        <v>30</v>
      </c>
      <c r="M10" s="10"/>
      <c r="N10" s="10"/>
      <c r="O10" s="10"/>
      <c r="P10" s="10"/>
      <c r="Q10" s="10"/>
      <c r="R10" s="10"/>
      <c r="S10" s="11"/>
      <c r="T10" s="10"/>
      <c r="U10" s="10"/>
      <c r="V10" s="10"/>
      <c r="W10" s="10"/>
      <c r="X10" s="2"/>
      <c r="Y10" s="2"/>
      <c r="Z10" s="11" t="s">
        <v>3</v>
      </c>
      <c r="AA10" s="10" t="s">
        <v>31</v>
      </c>
      <c r="AB10" s="2"/>
      <c r="AC10" s="10"/>
      <c r="AD10" s="10"/>
      <c r="AE10" s="10"/>
      <c r="AF10" s="10"/>
      <c r="AG10" s="10"/>
      <c r="AH10" s="10"/>
      <c r="AI10" s="2"/>
      <c r="AJ10" s="2"/>
      <c r="AK10" s="2"/>
    </row>
    <row r="11" spans="1:37" ht="22.5" customHeight="1">
      <c r="A11" s="4">
        <v>10</v>
      </c>
      <c r="B11" s="5" t="s">
        <v>5</v>
      </c>
      <c r="C11" s="7" t="str">
        <f>IF($B$11="Т","Е","")</f>
        <v>Е</v>
      </c>
      <c r="D11" s="7" t="str">
        <f>IF($B$11="Т","М","")</f>
        <v>М</v>
      </c>
      <c r="E11" s="8" t="str">
        <f>IF($B$11="Т","Н","")</f>
        <v>Н</v>
      </c>
      <c r="F11" s="9" t="str">
        <f>IF($B$11="Т","Ы","")</f>
        <v>Ы</v>
      </c>
      <c r="G11" s="6" t="str">
        <f>IF($B$11="Т","Й","")</f>
        <v>Й</v>
      </c>
      <c r="H11" s="12"/>
      <c r="I11" s="1"/>
      <c r="J11" s="10" t="s">
        <v>32</v>
      </c>
      <c r="K11" s="11" t="s">
        <v>1</v>
      </c>
      <c r="L11" s="10" t="s">
        <v>33</v>
      </c>
      <c r="M11" s="10"/>
      <c r="N11" s="10"/>
      <c r="O11" s="10"/>
      <c r="P11" s="10"/>
      <c r="Q11" s="10"/>
      <c r="R11" s="10"/>
      <c r="S11" s="2"/>
      <c r="T11" s="2"/>
      <c r="U11" s="11" t="s">
        <v>3</v>
      </c>
      <c r="V11" s="10" t="s">
        <v>34</v>
      </c>
      <c r="W11" s="10"/>
      <c r="X11" s="10"/>
      <c r="Y11" s="10"/>
      <c r="Z11" s="10"/>
      <c r="AA11" s="10"/>
      <c r="AB11" s="11" t="s">
        <v>15</v>
      </c>
      <c r="AC11" s="10" t="s">
        <v>35</v>
      </c>
      <c r="AD11" s="2"/>
      <c r="AE11" s="2"/>
      <c r="AF11" s="10"/>
      <c r="AG11" s="10"/>
      <c r="AH11" s="10"/>
      <c r="AI11" s="2"/>
      <c r="AJ11" s="2"/>
      <c r="AK11" s="2"/>
    </row>
    <row r="12" spans="1:37" ht="22.5" customHeight="1">
      <c r="A12" s="4">
        <v>11</v>
      </c>
      <c r="B12" s="5" t="s">
        <v>59</v>
      </c>
      <c r="C12" s="7" t="str">
        <f>IF($B$12="д","О","")</f>
        <v>О</v>
      </c>
      <c r="D12" s="7" t="str">
        <f>IF($B$12="д","Р","")</f>
        <v>Р</v>
      </c>
      <c r="E12" s="8" t="str">
        <f>IF($B$12="д","О","")</f>
        <v>О</v>
      </c>
      <c r="F12" s="13" t="str">
        <f>IF($B$12="д","Г","")</f>
        <v>Г</v>
      </c>
      <c r="G12" s="6" t="str">
        <f>IF($B$12="д","А","")</f>
        <v>А</v>
      </c>
      <c r="H12" s="12"/>
      <c r="I12" s="1"/>
      <c r="J12" s="10" t="s">
        <v>36</v>
      </c>
      <c r="K12" s="11" t="s">
        <v>1</v>
      </c>
      <c r="L12" s="10" t="s">
        <v>37</v>
      </c>
      <c r="M12" s="10"/>
      <c r="N12" s="10"/>
      <c r="O12" s="10"/>
      <c r="P12" s="10"/>
      <c r="Q12" s="2"/>
      <c r="R12" s="11" t="s">
        <v>3</v>
      </c>
      <c r="S12" s="10" t="s">
        <v>38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  <c r="AK12" s="2"/>
    </row>
    <row r="13" spans="1:37" ht="22.5" customHeight="1">
      <c r="A13" s="4">
        <v>12</v>
      </c>
      <c r="B13" s="12"/>
      <c r="C13" s="5" t="s">
        <v>60</v>
      </c>
      <c r="D13" s="7" t="str">
        <f>IF($C$13="Ч","А","")</f>
        <v>А</v>
      </c>
      <c r="E13" s="8" t="str">
        <f>IF($C$13="Ч","С","")</f>
        <v>С</v>
      </c>
      <c r="F13" s="13" t="str">
        <f>IF($C$13="Ч","Т","")</f>
        <v>Т</v>
      </c>
      <c r="G13" s="7" t="str">
        <f>IF($C$13="Ч","Ы","")</f>
        <v>Ы</v>
      </c>
      <c r="H13" s="6" t="str">
        <f>IF($C$13="Ч","Й","")</f>
        <v>Й</v>
      </c>
      <c r="I13" s="1"/>
      <c r="J13" s="10" t="s">
        <v>39</v>
      </c>
      <c r="K13" s="11" t="s">
        <v>1</v>
      </c>
      <c r="L13" s="10" t="s">
        <v>40</v>
      </c>
      <c r="M13" s="10"/>
      <c r="N13" s="10"/>
      <c r="O13" s="10"/>
      <c r="P13" s="10"/>
      <c r="Q13" s="10"/>
      <c r="R13" s="10"/>
      <c r="S13" s="10"/>
      <c r="T13" s="11" t="s">
        <v>3</v>
      </c>
      <c r="U13" s="10" t="s">
        <v>41</v>
      </c>
      <c r="X13" s="2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"/>
      <c r="AJ13" s="2"/>
      <c r="AK13" s="2"/>
    </row>
    <row r="14" spans="1:37" ht="22.5" customHeight="1">
      <c r="A14" s="4">
        <v>13</v>
      </c>
      <c r="B14" s="5" t="s">
        <v>56</v>
      </c>
      <c r="C14" s="7" t="str">
        <f>IF($B$14="П","А","")</f>
        <v>А</v>
      </c>
      <c r="D14" s="7" t="str">
        <f>IF($B$14="П","Р","")</f>
        <v>Р</v>
      </c>
      <c r="E14" s="8" t="str">
        <f>IF($B$14="П","Т","")</f>
        <v>Т</v>
      </c>
      <c r="F14" s="9" t="str">
        <f>IF($B$14="П","И","")</f>
        <v>И</v>
      </c>
      <c r="G14" s="6" t="str">
        <f>IF($B$14="П","Я","")</f>
        <v>Я</v>
      </c>
      <c r="H14" s="12"/>
      <c r="I14" s="1"/>
      <c r="J14" s="10" t="s">
        <v>42</v>
      </c>
      <c r="K14" s="11" t="s">
        <v>1</v>
      </c>
      <c r="L14" s="10" t="s">
        <v>43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2"/>
      <c r="AD14" s="11" t="s">
        <v>3</v>
      </c>
      <c r="AE14" s="10" t="s">
        <v>44</v>
      </c>
      <c r="AF14" s="10"/>
      <c r="AG14" s="10"/>
      <c r="AH14" s="10"/>
      <c r="AI14" s="2"/>
      <c r="AJ14" s="2"/>
      <c r="AK14" s="2"/>
    </row>
    <row r="15" spans="1:37" ht="22.5" customHeight="1">
      <c r="A15" s="4">
        <v>14</v>
      </c>
      <c r="B15" s="5" t="s">
        <v>53</v>
      </c>
      <c r="C15" s="7" t="str">
        <f>IF($B$15="Г","О","")</f>
        <v>О</v>
      </c>
      <c r="D15" s="7" t="str">
        <f>IF($B$15="Г","Р","")</f>
        <v>Р</v>
      </c>
      <c r="E15" s="8" t="str">
        <f>IF($B$15="Г","Ь","")</f>
        <v>Ь</v>
      </c>
      <c r="F15" s="9" t="str">
        <f>IF($B$15="Г","К","")</f>
        <v>К</v>
      </c>
      <c r="G15" s="6" t="str">
        <f>IF($B$15="Г","И","")</f>
        <v>И</v>
      </c>
      <c r="H15" s="6" t="str">
        <f>IF($B$15="Г","Й","")</f>
        <v>Й</v>
      </c>
      <c r="I15" s="1"/>
      <c r="J15" s="10"/>
      <c r="K15" s="11"/>
      <c r="L15" s="15" t="s">
        <v>45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"/>
      <c r="AJ15" s="2"/>
      <c r="AK15" s="2"/>
    </row>
    <row r="16" spans="1:37" ht="22.5" customHeight="1">
      <c r="A16" s="1"/>
      <c r="B16" s="1"/>
      <c r="C16" s="1"/>
      <c r="D16" s="1"/>
      <c r="E16" s="1"/>
      <c r="F16" s="1"/>
      <c r="G16" s="1"/>
      <c r="H16" s="1"/>
      <c r="I16" s="1"/>
      <c r="J16" s="10" t="s">
        <v>46</v>
      </c>
      <c r="K16" s="11" t="s">
        <v>1</v>
      </c>
      <c r="L16" s="10" t="s">
        <v>47</v>
      </c>
      <c r="M16" s="10"/>
      <c r="N16" s="10"/>
      <c r="O16" s="10"/>
      <c r="P16" s="10"/>
      <c r="Q16" s="10"/>
      <c r="R16" s="10"/>
      <c r="S16" s="2"/>
      <c r="T16" s="2"/>
      <c r="U16" s="11" t="s">
        <v>3</v>
      </c>
      <c r="V16" s="10" t="s">
        <v>48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"/>
      <c r="AH16" s="2"/>
      <c r="AI16" s="2"/>
      <c r="AJ16" s="2"/>
      <c r="AK16" s="10"/>
    </row>
    <row r="17" spans="1:37" ht="22.5" customHeight="1">
      <c r="A17" s="1"/>
      <c r="B17" s="1"/>
      <c r="C17" s="1"/>
      <c r="D17" s="1"/>
      <c r="E17" s="1"/>
      <c r="F17" s="1"/>
      <c r="G17" s="1"/>
      <c r="H17" s="1"/>
      <c r="I17" s="1"/>
      <c r="J17" s="10"/>
      <c r="K17" s="11"/>
      <c r="L17" s="17" t="s">
        <v>15</v>
      </c>
      <c r="M17" s="15" t="s">
        <v>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"/>
      <c r="AJ17" s="2"/>
      <c r="AK17" s="2"/>
    </row>
    <row r="18" spans="1:37" ht="22.5" customHeight="1">
      <c r="A18" s="1"/>
      <c r="B18" s="1"/>
      <c r="C18" s="1"/>
      <c r="D18" s="1"/>
      <c r="E18" s="1"/>
      <c r="F18" s="1"/>
      <c r="G18" s="1"/>
      <c r="H18" s="1"/>
      <c r="I18" s="1"/>
      <c r="J18" s="10" t="s">
        <v>50</v>
      </c>
      <c r="K18" s="11" t="s">
        <v>1</v>
      </c>
      <c r="L18" s="10" t="s">
        <v>51</v>
      </c>
      <c r="M18" s="10"/>
      <c r="N18" s="10"/>
      <c r="O18" s="10"/>
      <c r="P18" s="10"/>
      <c r="Q18" s="10"/>
      <c r="R18" s="10"/>
      <c r="S18" s="10"/>
      <c r="T18" s="2"/>
      <c r="U18" s="2"/>
      <c r="V18" s="11" t="s">
        <v>3</v>
      </c>
      <c r="W18" s="10" t="s">
        <v>52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"/>
      <c r="AJ18" s="2"/>
      <c r="AK18" s="2"/>
    </row>
    <row r="19" spans="1:37" ht="22.5" customHeight="1">
      <c r="A19" s="1"/>
      <c r="B19" s="1"/>
      <c r="C19" s="1"/>
      <c r="D19" s="1"/>
      <c r="E19" s="1"/>
      <c r="F19" s="1"/>
      <c r="G19" s="1"/>
      <c r="H19" s="1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2"/>
      <c r="AJ19" s="2"/>
      <c r="AK19" s="2"/>
    </row>
    <row r="20" spans="1:37" ht="22.5" customHeight="1">
      <c r="A20" s="1"/>
      <c r="B20" s="1"/>
      <c r="C20" s="1"/>
      <c r="D20" s="1"/>
      <c r="E20" s="1"/>
      <c r="F20" s="1"/>
      <c r="G20" s="1"/>
      <c r="H20" s="1"/>
      <c r="I20" s="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"/>
      <c r="AJ20" s="2"/>
      <c r="AK20" s="2"/>
    </row>
    <row r="21" spans="1:37" ht="22.5" customHeight="1">
      <c r="A21" s="1"/>
      <c r="B21" s="1"/>
      <c r="C21" s="1"/>
      <c r="D21" s="1"/>
      <c r="E21" s="1"/>
      <c r="F21" s="1"/>
      <c r="G21" s="1"/>
      <c r="H21" s="1"/>
      <c r="I21" s="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2"/>
      <c r="AJ21" s="2"/>
      <c r="AK21" s="2"/>
    </row>
    <row r="22" spans="10:34" ht="22.5" customHeight="1"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0:34" ht="22.5" customHeight="1"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0:34" ht="22.5" customHeight="1"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0:34" ht="22.5" customHeight="1"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0:34" ht="22.5" customHeight="1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0:34" ht="22.5" customHeight="1"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0:34" ht="22.5" customHeight="1"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0:34" ht="22.5" customHeight="1"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0:34" ht="22.5" customHeight="1"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0:34" ht="22.5" customHeight="1"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0:34" ht="22.5" customHeight="1"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0:34" ht="22.5" customHeight="1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0:34" ht="22.5" customHeight="1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0:34" ht="22.5" customHeight="1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0:34" ht="22.5" customHeight="1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0:34" ht="22.5" customHeight="1"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0:34" ht="22.5" customHeight="1"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0:34" ht="22.5" customHeight="1"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0:34" ht="22.5" customHeight="1"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0:34" ht="22.5" customHeight="1"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0:34" ht="22.5" customHeight="1"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0:34" ht="22.5" customHeight="1"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0:34" ht="22.5" customHeight="1"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0:34" ht="22.5" customHeight="1"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0:34" ht="22.5" customHeight="1"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0:34" ht="22.5" customHeight="1"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0:34" ht="22.5" customHeight="1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0:34" ht="22.5" customHeight="1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</sheetData>
  <sheetProtection/>
  <printOptions/>
  <pageMargins left="0.35" right="0.17" top="0.72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Tortuga</dc:creator>
  <cp:keywords/>
  <dc:description/>
  <cp:lastModifiedBy>12345</cp:lastModifiedBy>
  <cp:lastPrinted>2007-12-03T14:27:36Z</cp:lastPrinted>
  <dcterms:created xsi:type="dcterms:W3CDTF">2007-02-15T14:12:38Z</dcterms:created>
  <dcterms:modified xsi:type="dcterms:W3CDTF">2012-01-28T18:58:03Z</dcterms:modified>
  <cp:category/>
  <cp:version/>
  <cp:contentType/>
  <cp:contentStatus/>
</cp:coreProperties>
</file>