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75" windowHeight="991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<sst xmlns="http://schemas.openxmlformats.org/spreadsheetml/2006/main" count="59" uniqueCount="45">
  <si>
    <t>Верно ли утверждение, что…</t>
  </si>
  <si>
    <t>1.</t>
  </si>
  <si>
    <t>В основу архитектуры современных персональных компьютеров положен магистрально-модульный принци.</t>
  </si>
  <si>
    <t>Да/Нет</t>
  </si>
  <si>
    <t>2.</t>
  </si>
  <si>
    <t>Магистраль включает в себя две многоразрядные шины: шину адреса и шину управления.</t>
  </si>
  <si>
    <t>3.</t>
  </si>
  <si>
    <t>Северный мост обеспечиваем обмен данными с процессором, оперативной памятью и видеопамятью.</t>
  </si>
  <si>
    <t>Да</t>
  </si>
  <si>
    <t>Нет</t>
  </si>
  <si>
    <t>4.</t>
  </si>
  <si>
    <t>Обмен данными между процессором и оперативной памятью производится по шине памяти.</t>
  </si>
  <si>
    <t>5.</t>
  </si>
  <si>
    <t>Обычно для подключения принтеров, сканеров, цифровых камер и других периферийных устройств используется шина данных</t>
  </si>
  <si>
    <t>Заполните пропуски</t>
  </si>
  <si>
    <t>Процессор</t>
  </si>
  <si>
    <t>Оперативная память</t>
  </si>
  <si>
    <t>Долговременная память</t>
  </si>
  <si>
    <t>Устройства вывода</t>
  </si>
  <si>
    <t>Шина адреса</t>
  </si>
  <si>
    <t>МАГИСТРАЛЬ</t>
  </si>
  <si>
    <t>Северный мост</t>
  </si>
  <si>
    <t>Видеоплата</t>
  </si>
  <si>
    <t>Южный мост</t>
  </si>
  <si>
    <t xml:space="preserve">Сетевая карта    Внутренний модем    Звуковая плата            и т.д.              </t>
  </si>
  <si>
    <t>Принтер           Сканер            Модем</t>
  </si>
  <si>
    <t>Жесткий диск        CD,DVD-приводы</t>
  </si>
  <si>
    <t>Ответьте на вопросы…</t>
  </si>
  <si>
    <t>Решите задачи</t>
  </si>
  <si>
    <t>Чему равна пропускная способность шины памяти, если ее разрядность составляет - 64 бита, а частота шины составляет - 533 МГц?</t>
  </si>
  <si>
    <t xml:space="preserve">Ответ </t>
  </si>
  <si>
    <t>Гбайт/с</t>
  </si>
  <si>
    <t>-</t>
  </si>
  <si>
    <t>Пропускная способность шины видеоданных составляет - 16896 Мбит/с. Определите разрядность шины, если частота шины составляет - 528МГЦ.</t>
  </si>
  <si>
    <t>бит</t>
  </si>
  <si>
    <t>Частота шины PCI составляет 66МГЦ, а пропускная способность - 528 Мбайт/с. Определите разрядность шины.</t>
  </si>
  <si>
    <t>Что относится к магниной памяти?</t>
  </si>
  <si>
    <t>Ответ</t>
  </si>
  <si>
    <t xml:space="preserve">У какого носителя информации самая маленькая емкость? </t>
  </si>
  <si>
    <t>Какой носитель информации боится царапин и загрязнений?</t>
  </si>
  <si>
    <t>Укажите самый мобильный носитель информации.</t>
  </si>
  <si>
    <t>Какой носитель информации имеет самый большой объем информации.</t>
  </si>
  <si>
    <t>Представьтесь, пожалуйста…</t>
  </si>
  <si>
    <t>За урок Вы получаете</t>
  </si>
  <si>
    <t>Внесите названия шин.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</si>
</sst>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62"/>
      <name val="Times New Roman"/>
      <family val="1"/>
    </font>
    <font>
      <b/>
      <i/>
      <sz val="22"/>
      <color indexed="62"/>
      <name val="Times New Roman"/>
      <family val="1"/>
    </font>
    <font>
      <b/>
      <i/>
      <sz val="24"/>
      <color indexed="10"/>
      <name val="Times New Roman"/>
      <family val="1"/>
    </font>
    <font>
      <b/>
      <i/>
      <sz val="24"/>
      <color indexed="8"/>
      <name val="Times New Roman"/>
      <family val="1"/>
    </font>
    <font>
      <b/>
      <i/>
      <sz val="16"/>
      <color indexed="62"/>
      <name val="Times New Roman"/>
      <family val="1"/>
    </font>
    <font>
      <sz val="100"/>
      <color indexed="10"/>
      <name val="Times New Roman"/>
      <family val="1"/>
    </font>
    <font>
      <i/>
      <sz val="18"/>
      <color indexed="8"/>
      <name val="Times New Roman"/>
      <family val="1"/>
    </font>
    <font>
      <sz val="8"/>
      <name val="Tahoma"/>
      <family val="2"/>
    </font>
    <font>
      <b/>
      <sz val="24"/>
      <color indexed="1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4" tint="-0.24997000396251678"/>
      <name val="Times New Roman"/>
      <family val="1"/>
    </font>
    <font>
      <b/>
      <i/>
      <sz val="22"/>
      <color theme="4" tint="-0.24997000396251678"/>
      <name val="Times New Roman"/>
      <family val="1"/>
    </font>
    <font>
      <b/>
      <i/>
      <sz val="24"/>
      <color rgb="FFFF0000"/>
      <name val="Times New Roman"/>
      <family val="1"/>
    </font>
    <font>
      <b/>
      <i/>
      <sz val="24"/>
      <color theme="1"/>
      <name val="Times New Roman"/>
      <family val="1"/>
    </font>
    <font>
      <b/>
      <i/>
      <sz val="16"/>
      <color theme="4" tint="-0.24997000396251678"/>
      <name val="Times New Roman"/>
      <family val="1"/>
    </font>
    <font>
      <i/>
      <sz val="18"/>
      <color theme="1"/>
      <name val="Times New Roman"/>
      <family val="1"/>
    </font>
    <font>
      <sz val="10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theme="4" tint="-0.4999699890613556"/>
      </top>
      <bottom style="medium">
        <color theme="4" tint="-0.4999699890613556"/>
      </bottom>
    </border>
    <border>
      <left>
        <color indexed="63"/>
      </left>
      <right style="thick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>
        <color indexed="63"/>
      </left>
      <right>
        <color indexed="63"/>
      </right>
      <top style="medium">
        <color theme="4" tint="-0.4999699890613556"/>
      </top>
      <bottom style="medium">
        <color theme="4" tint="-0.4999699890613556"/>
      </bottom>
    </border>
    <border>
      <left>
        <color indexed="63"/>
      </left>
      <right style="thick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>
        <color indexed="63"/>
      </left>
      <right>
        <color indexed="63"/>
      </right>
      <top style="medium">
        <color theme="4" tint="-0.4999699890613556"/>
      </top>
      <bottom style="thick">
        <color theme="4" tint="-0.4999699890613556"/>
      </bottom>
    </border>
    <border>
      <left>
        <color indexed="63"/>
      </left>
      <right style="thick">
        <color theme="4" tint="-0.4999699890613556"/>
      </right>
      <top style="medium">
        <color theme="4" tint="-0.4999699890613556"/>
      </top>
      <bottom style="thick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theme="4" tint="-0.4999699890613556"/>
      </left>
      <right>
        <color indexed="63"/>
      </right>
      <top style="thick">
        <color theme="4" tint="-0.4999699890613556"/>
      </top>
      <bottom style="thick">
        <color theme="4" tint="-0.4999699890613556"/>
      </bottom>
    </border>
    <border>
      <left>
        <color indexed="63"/>
      </left>
      <right>
        <color indexed="63"/>
      </right>
      <top style="thick">
        <color theme="4" tint="-0.4999699890613556"/>
      </top>
      <bottom style="thick">
        <color theme="4" tint="-0.4999699890613556"/>
      </bottom>
    </border>
    <border>
      <left>
        <color indexed="63"/>
      </left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>
        <color indexed="63"/>
      </right>
      <top style="thick">
        <color theme="4" tint="-0.4999699890613556"/>
      </top>
      <bottom style="medium">
        <color theme="4" tint="-0.4999699890613556"/>
      </bottom>
    </border>
    <border>
      <left style="thick">
        <color theme="4" tint="-0.4999699890613556"/>
      </left>
      <right>
        <color indexed="63"/>
      </right>
      <top style="medium">
        <color theme="4" tint="-0.4999699890613556"/>
      </top>
      <bottom style="medium">
        <color theme="4" tint="-0.4999699890613556"/>
      </bottom>
    </border>
    <border>
      <left style="thick">
        <color theme="4" tint="-0.4999699890613556"/>
      </left>
      <right>
        <color indexed="63"/>
      </right>
      <top style="medium">
        <color theme="4" tint="-0.4999699890613556"/>
      </top>
      <bottom style="thick">
        <color theme="4" tint="-0.4999699890613556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8" fillId="2" borderId="0" xfId="0" applyFont="1" applyFill="1" applyAlignment="1">
      <alignment wrapText="1"/>
    </xf>
    <xf numFmtId="0" fontId="49" fillId="2" borderId="0" xfId="0" applyFont="1" applyFill="1" applyAlignment="1">
      <alignment horizontal="center" vertical="center" wrapText="1"/>
    </xf>
    <xf numFmtId="0" fontId="50" fillId="2" borderId="0" xfId="0" applyFont="1" applyFill="1" applyAlignment="1">
      <alignment horizontal="center" vertical="center" wrapText="1"/>
    </xf>
    <xf numFmtId="0" fontId="51" fillId="2" borderId="0" xfId="0" applyFont="1" applyFill="1" applyAlignment="1">
      <alignment wrapText="1"/>
    </xf>
    <xf numFmtId="0" fontId="52" fillId="2" borderId="0" xfId="0" applyFont="1" applyFill="1" applyAlignment="1">
      <alignment horizontal="center" vertical="center" wrapText="1"/>
    </xf>
    <xf numFmtId="164" fontId="48" fillId="2" borderId="0" xfId="0" applyNumberFormat="1" applyFont="1" applyFill="1" applyAlignment="1">
      <alignment wrapText="1"/>
    </xf>
    <xf numFmtId="0" fontId="53" fillId="2" borderId="10" xfId="0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>
      <alignment wrapText="1"/>
    </xf>
    <xf numFmtId="0" fontId="48" fillId="33" borderId="12" xfId="0" applyFont="1" applyFill="1" applyBorder="1" applyAlignment="1">
      <alignment wrapText="1"/>
    </xf>
    <xf numFmtId="0" fontId="48" fillId="33" borderId="13" xfId="0" applyFont="1" applyFill="1" applyBorder="1" applyAlignment="1">
      <alignment wrapText="1"/>
    </xf>
    <xf numFmtId="0" fontId="48" fillId="33" borderId="14" xfId="0" applyFont="1" applyFill="1" applyBorder="1" applyAlignment="1">
      <alignment wrapText="1"/>
    </xf>
    <xf numFmtId="0" fontId="48" fillId="33" borderId="15" xfId="0" applyFont="1" applyFill="1" applyBorder="1" applyAlignment="1">
      <alignment wrapText="1"/>
    </xf>
    <xf numFmtId="0" fontId="48" fillId="33" borderId="16" xfId="0" applyFont="1" applyFill="1" applyBorder="1" applyAlignment="1">
      <alignment wrapText="1"/>
    </xf>
    <xf numFmtId="0" fontId="54" fillId="2" borderId="10" xfId="0" applyFont="1" applyFill="1" applyBorder="1" applyAlignment="1" applyProtection="1">
      <alignment horizontal="center" vertical="center" wrapText="1"/>
      <protection locked="0"/>
    </xf>
    <xf numFmtId="0" fontId="48" fillId="2" borderId="0" xfId="0" applyFont="1" applyFill="1" applyAlignment="1" applyProtection="1">
      <alignment wrapText="1"/>
      <protection/>
    </xf>
    <xf numFmtId="164" fontId="48" fillId="2" borderId="0" xfId="0" applyNumberFormat="1" applyFont="1" applyFill="1" applyAlignment="1" applyProtection="1">
      <alignment wrapText="1"/>
      <protection/>
    </xf>
    <xf numFmtId="0" fontId="49" fillId="2" borderId="0" xfId="0" applyFont="1" applyFill="1" applyAlignment="1" applyProtection="1">
      <alignment horizontal="center" vertical="center" wrapText="1"/>
      <protection/>
    </xf>
    <xf numFmtId="0" fontId="50" fillId="2" borderId="0" xfId="0" applyFont="1" applyFill="1" applyAlignment="1" applyProtection="1">
      <alignment horizontal="center" vertical="center" wrapText="1"/>
      <protection/>
    </xf>
    <xf numFmtId="0" fontId="48" fillId="2" borderId="0" xfId="0" applyNumberFormat="1" applyFont="1" applyFill="1" applyAlignment="1" applyProtection="1">
      <alignment horizontal="center" vertical="center" wrapText="1"/>
      <protection/>
    </xf>
    <xf numFmtId="0" fontId="51" fillId="2" borderId="0" xfId="0" applyNumberFormat="1" applyFont="1" applyFill="1" applyAlignment="1" applyProtection="1">
      <alignment horizontal="left" vertical="center" wrapText="1"/>
      <protection/>
    </xf>
    <xf numFmtId="0" fontId="48" fillId="2" borderId="0" xfId="0" applyNumberFormat="1" applyFont="1" applyFill="1" applyAlignment="1" applyProtection="1">
      <alignment wrapText="1"/>
      <protection/>
    </xf>
    <xf numFmtId="0" fontId="51" fillId="2" borderId="0" xfId="0" applyFont="1" applyFill="1" applyAlignment="1" applyProtection="1">
      <alignment wrapText="1"/>
      <protection/>
    </xf>
    <xf numFmtId="0" fontId="52" fillId="2" borderId="0" xfId="0" applyFont="1" applyFill="1" applyAlignment="1" applyProtection="1">
      <alignment horizontal="center" vertical="center" wrapText="1"/>
      <protection/>
    </xf>
    <xf numFmtId="0" fontId="55" fillId="2" borderId="0" xfId="0" applyFont="1" applyFill="1" applyAlignment="1">
      <alignment horizontal="center" vertical="center" wrapText="1"/>
    </xf>
    <xf numFmtId="0" fontId="56" fillId="8" borderId="17" xfId="0" applyFont="1" applyFill="1" applyBorder="1" applyAlignment="1">
      <alignment horizontal="center" wrapText="1"/>
    </xf>
    <xf numFmtId="0" fontId="51" fillId="2" borderId="0" xfId="0" applyFont="1" applyFill="1" applyAlignment="1">
      <alignment horizontal="left" vertical="center" wrapText="1" indent="2"/>
    </xf>
    <xf numFmtId="0" fontId="48" fillId="33" borderId="18" xfId="0" applyFont="1" applyFill="1" applyBorder="1" applyAlignment="1" applyProtection="1">
      <alignment horizontal="center" vertical="center" wrapText="1"/>
      <protection locked="0"/>
    </xf>
    <xf numFmtId="0" fontId="48" fillId="33" borderId="19" xfId="0" applyFont="1" applyFill="1" applyBorder="1" applyAlignment="1" applyProtection="1">
      <alignment horizontal="center" vertical="center" wrapText="1"/>
      <protection locked="0"/>
    </xf>
    <xf numFmtId="0" fontId="48" fillId="33" borderId="20" xfId="0" applyFont="1" applyFill="1" applyBorder="1" applyAlignment="1" applyProtection="1">
      <alignment horizontal="center" vertical="center" wrapText="1"/>
      <protection locked="0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48" fillId="33" borderId="2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8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49" fillId="33" borderId="13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center" vertical="center" wrapText="1"/>
    </xf>
    <xf numFmtId="0" fontId="48" fillId="2" borderId="24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2" borderId="30" xfId="0" applyFont="1" applyFill="1" applyBorder="1" applyAlignment="1" applyProtection="1">
      <alignment horizontal="center" wrapText="1"/>
      <protection locked="0"/>
    </xf>
    <xf numFmtId="0" fontId="48" fillId="2" borderId="0" xfId="0" applyFont="1" applyFill="1" applyAlignment="1" applyProtection="1">
      <alignment horizontal="center" wrapText="1"/>
      <protection locked="0"/>
    </xf>
    <xf numFmtId="0" fontId="48" fillId="2" borderId="24" xfId="0" applyFont="1" applyFill="1" applyBorder="1" applyAlignment="1" applyProtection="1">
      <alignment horizontal="center" wrapText="1"/>
      <protection locked="0"/>
    </xf>
    <xf numFmtId="0" fontId="48" fillId="2" borderId="29" xfId="0" applyFont="1" applyFill="1" applyBorder="1" applyAlignment="1" applyProtection="1">
      <alignment horizontal="center" vertical="top" textRotation="255" wrapText="1" indent="2"/>
      <protection locked="0"/>
    </xf>
    <xf numFmtId="0" fontId="48" fillId="2" borderId="0" xfId="0" applyFont="1" applyFill="1" applyAlignment="1" applyProtection="1">
      <alignment horizontal="center" vertical="top" textRotation="255" wrapText="1" indent="2"/>
      <protection locked="0"/>
    </xf>
    <xf numFmtId="0" fontId="48" fillId="2" borderId="17" xfId="0" applyFont="1" applyFill="1" applyBorder="1" applyAlignment="1" applyProtection="1">
      <alignment horizontal="center" vertical="top" textRotation="255" wrapText="1" indent="2"/>
      <protection locked="0"/>
    </xf>
    <xf numFmtId="0" fontId="48" fillId="2" borderId="30" xfId="0" applyFont="1" applyFill="1" applyBorder="1" applyAlignment="1" applyProtection="1">
      <alignment horizontal="center" vertical="center" wrapText="1"/>
      <protection locked="0"/>
    </xf>
    <xf numFmtId="0" fontId="48" fillId="2" borderId="0" xfId="0" applyFont="1" applyFill="1" applyAlignment="1" applyProtection="1">
      <alignment horizontal="center" vertical="center" wrapText="1"/>
      <protection locked="0"/>
    </xf>
    <xf numFmtId="0" fontId="48" fillId="2" borderId="24" xfId="0" applyFont="1" applyFill="1" applyBorder="1" applyAlignment="1" applyProtection="1">
      <alignment horizontal="center" vertical="center" wrapText="1"/>
      <protection locked="0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 applyProtection="1">
      <alignment horizontal="center" vertical="center" wrapText="1"/>
      <protection locked="0"/>
    </xf>
    <xf numFmtId="0" fontId="55" fillId="2" borderId="0" xfId="0" applyFont="1" applyFill="1" applyAlignment="1" applyProtection="1">
      <alignment horizontal="center" vertical="center" wrapText="1"/>
      <protection/>
    </xf>
    <xf numFmtId="0" fontId="56" fillId="8" borderId="17" xfId="0" applyFont="1" applyFill="1" applyBorder="1" applyAlignment="1" applyProtection="1">
      <alignment horizontal="center" wrapText="1"/>
      <protection/>
    </xf>
    <xf numFmtId="0" fontId="51" fillId="2" borderId="0" xfId="0" applyFont="1" applyFill="1" applyAlignment="1" applyProtection="1">
      <alignment horizontal="justify" vertical="center" wrapText="1"/>
      <protection/>
    </xf>
    <xf numFmtId="0" fontId="51" fillId="2" borderId="24" xfId="0" applyFont="1" applyFill="1" applyBorder="1" applyAlignment="1" applyProtection="1">
      <alignment horizontal="justify" vertical="center" wrapText="1"/>
      <protection/>
    </xf>
    <xf numFmtId="0" fontId="51" fillId="2" borderId="0" xfId="0" applyFont="1" applyFill="1" applyAlignment="1" applyProtection="1">
      <alignment horizontal="left" vertical="center" wrapText="1"/>
      <protection/>
    </xf>
    <xf numFmtId="0" fontId="51" fillId="2" borderId="24" xfId="0" applyFont="1" applyFill="1" applyBorder="1" applyAlignment="1" applyProtection="1">
      <alignment horizontal="left" vertical="center" wrapText="1"/>
      <protection/>
    </xf>
    <xf numFmtId="0" fontId="57" fillId="2" borderId="31" xfId="0" applyFont="1" applyFill="1" applyBorder="1" applyAlignment="1" applyProtection="1">
      <alignment horizontal="center" vertical="center" wrapText="1"/>
      <protection locked="0"/>
    </xf>
    <xf numFmtId="0" fontId="57" fillId="2" borderId="32" xfId="0" applyFont="1" applyFill="1" applyBorder="1" applyAlignment="1" applyProtection="1">
      <alignment horizontal="center" vertical="center" wrapText="1"/>
      <protection locked="0"/>
    </xf>
    <xf numFmtId="0" fontId="49" fillId="2" borderId="17" xfId="0" applyFont="1" applyFill="1" applyBorder="1" applyAlignment="1" applyProtection="1">
      <alignment horizontal="center" vertical="center" wrapText="1"/>
      <protection/>
    </xf>
    <xf numFmtId="0" fontId="58" fillId="33" borderId="31" xfId="0" applyFont="1" applyFill="1" applyBorder="1" applyAlignment="1" applyProtection="1">
      <alignment horizontal="center" vertical="center" wrapText="1"/>
      <protection locked="0"/>
    </xf>
    <xf numFmtId="0" fontId="58" fillId="33" borderId="33" xfId="0" applyFont="1" applyFill="1" applyBorder="1" applyAlignment="1" applyProtection="1">
      <alignment horizontal="center" vertical="center" wrapText="1"/>
      <protection locked="0"/>
    </xf>
    <xf numFmtId="0" fontId="58" fillId="33" borderId="32" xfId="0" applyFont="1" applyFill="1" applyBorder="1" applyAlignment="1" applyProtection="1">
      <alignment horizontal="center" vertical="center" wrapText="1"/>
      <protection locked="0"/>
    </xf>
    <xf numFmtId="0" fontId="49" fillId="2" borderId="0" xfId="0" applyFont="1" applyFill="1" applyAlignment="1" applyProtection="1">
      <alignment horizontal="center" vertical="center" wrapText="1"/>
      <protection/>
    </xf>
    <xf numFmtId="0" fontId="59" fillId="2" borderId="0" xfId="0" applyFont="1" applyFill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2!A1" /><Relationship Id="rId3" Type="http://schemas.openxmlformats.org/officeDocument/2006/relationships/hyperlink" Target="#&#1051;&#1080;&#1089;&#1090;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3!A1" /><Relationship Id="rId3" Type="http://schemas.openxmlformats.org/officeDocument/2006/relationships/hyperlink" Target="#&#1051;&#1080;&#1089;&#1090;3!A1" /><Relationship Id="rId4" Type="http://schemas.openxmlformats.org/officeDocument/2006/relationships/hyperlink" Target="#&#1051;&#1080;&#1089;&#1090;1!A1" /><Relationship Id="rId5" Type="http://schemas.openxmlformats.org/officeDocument/2006/relationships/hyperlink" Target="#&#1051;&#1080;&#1089;&#1090;1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4!A1" /><Relationship Id="rId3" Type="http://schemas.openxmlformats.org/officeDocument/2006/relationships/hyperlink" Target="#&#1051;&#1080;&#1089;&#1090;4!A1" /><Relationship Id="rId4" Type="http://schemas.openxmlformats.org/officeDocument/2006/relationships/hyperlink" Target="#&#1051;&#1080;&#1089;&#1090;2!A1" /><Relationship Id="rId5" Type="http://schemas.openxmlformats.org/officeDocument/2006/relationships/hyperlink" Target="#&#1051;&#1080;&#1089;&#1090;2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Relationship Id="rId4" Type="http://schemas.openxmlformats.org/officeDocument/2006/relationships/hyperlink" Target="#&#1051;&#1080;&#1089;&#1090;3!A1" /><Relationship Id="rId5" Type="http://schemas.openxmlformats.org/officeDocument/2006/relationships/hyperlink" Target="#&#1051;&#1080;&#1089;&#1090;3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Relationship Id="rId4" Type="http://schemas.openxmlformats.org/officeDocument/2006/relationships/hyperlink" Target="#&#1051;&#1080;&#1089;&#1090;4!A1" /><Relationship Id="rId5" Type="http://schemas.openxmlformats.org/officeDocument/2006/relationships/hyperlink" Target="#&#1051;&#1080;&#1089;&#1090;4!A1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266700</xdr:colOff>
      <xdr:row>0</xdr:row>
      <xdr:rowOff>95250</xdr:rowOff>
    </xdr:from>
    <xdr:to>
      <xdr:col>20</xdr:col>
      <xdr:colOff>400050</xdr:colOff>
      <xdr:row>2</xdr:row>
      <xdr:rowOff>180975</xdr:rowOff>
    </xdr:to>
    <xdr:pic>
      <xdr:nvPicPr>
        <xdr:cNvPr id="1" name="Picture 4" descr="C:\Documents and Settings\Admin\Local Settings\Temporary Internet Files\Content.IE5\S11II5TA\MC900441896[1].wm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95250"/>
          <a:ext cx="1447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</xdr:row>
      <xdr:rowOff>0</xdr:rowOff>
    </xdr:from>
    <xdr:to>
      <xdr:col>4</xdr:col>
      <xdr:colOff>304800</xdr:colOff>
      <xdr:row>3</xdr:row>
      <xdr:rowOff>428625</xdr:rowOff>
    </xdr:to>
    <xdr:sp>
      <xdr:nvSpPr>
        <xdr:cNvPr id="1" name="Двойная стрелка вверх/вниз 3"/>
        <xdr:cNvSpPr>
          <a:spLocks/>
        </xdr:cNvSpPr>
      </xdr:nvSpPr>
      <xdr:spPr>
        <a:xfrm>
          <a:off x="1809750" y="1371600"/>
          <a:ext cx="247650" cy="428625"/>
        </a:xfrm>
        <a:prstGeom prst="upDownArrow">
          <a:avLst>
            <a:gd name="adj" fmla="val -21111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171450</xdr:colOff>
      <xdr:row>3</xdr:row>
      <xdr:rowOff>9525</xdr:rowOff>
    </xdr:from>
    <xdr:to>
      <xdr:col>12</xdr:col>
      <xdr:colOff>419100</xdr:colOff>
      <xdr:row>3</xdr:row>
      <xdr:rowOff>438150</xdr:rowOff>
    </xdr:to>
    <xdr:sp>
      <xdr:nvSpPr>
        <xdr:cNvPr id="2" name="Двойная стрелка вверх/вниз 4"/>
        <xdr:cNvSpPr>
          <a:spLocks/>
        </xdr:cNvSpPr>
      </xdr:nvSpPr>
      <xdr:spPr>
        <a:xfrm>
          <a:off x="5486400" y="1381125"/>
          <a:ext cx="247650" cy="428625"/>
        </a:xfrm>
        <a:prstGeom prst="upDownArrow">
          <a:avLst>
            <a:gd name="adj" fmla="val -21111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9525</xdr:rowOff>
    </xdr:from>
    <xdr:to>
      <xdr:col>4</xdr:col>
      <xdr:colOff>323850</xdr:colOff>
      <xdr:row>7</xdr:row>
      <xdr:rowOff>438150</xdr:rowOff>
    </xdr:to>
    <xdr:sp>
      <xdr:nvSpPr>
        <xdr:cNvPr id="3" name="Двойная стрелка вверх/вниз 5"/>
        <xdr:cNvSpPr>
          <a:spLocks/>
        </xdr:cNvSpPr>
      </xdr:nvSpPr>
      <xdr:spPr>
        <a:xfrm>
          <a:off x="1828800" y="3209925"/>
          <a:ext cx="247650" cy="428625"/>
        </a:xfrm>
        <a:prstGeom prst="upDownArrow">
          <a:avLst>
            <a:gd name="adj" fmla="val -21111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7</xdr:row>
      <xdr:rowOff>9525</xdr:rowOff>
    </xdr:from>
    <xdr:to>
      <xdr:col>8</xdr:col>
      <xdr:colOff>361950</xdr:colOff>
      <xdr:row>7</xdr:row>
      <xdr:rowOff>438150</xdr:rowOff>
    </xdr:to>
    <xdr:sp>
      <xdr:nvSpPr>
        <xdr:cNvPr id="4" name="Двойная стрелка вверх/вниз 6"/>
        <xdr:cNvSpPr>
          <a:spLocks/>
        </xdr:cNvSpPr>
      </xdr:nvSpPr>
      <xdr:spPr>
        <a:xfrm>
          <a:off x="3619500" y="3209925"/>
          <a:ext cx="247650" cy="428625"/>
        </a:xfrm>
        <a:prstGeom prst="upDownArrow">
          <a:avLst>
            <a:gd name="adj" fmla="val -21111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</xdr:colOff>
      <xdr:row>7</xdr:row>
      <xdr:rowOff>9525</xdr:rowOff>
    </xdr:from>
    <xdr:to>
      <xdr:col>12</xdr:col>
      <xdr:colOff>342900</xdr:colOff>
      <xdr:row>7</xdr:row>
      <xdr:rowOff>438150</xdr:rowOff>
    </xdr:to>
    <xdr:sp>
      <xdr:nvSpPr>
        <xdr:cNvPr id="5" name="Двойная стрелка вверх/вниз 7"/>
        <xdr:cNvSpPr>
          <a:spLocks/>
        </xdr:cNvSpPr>
      </xdr:nvSpPr>
      <xdr:spPr>
        <a:xfrm>
          <a:off x="5410200" y="3209925"/>
          <a:ext cx="247650" cy="428625"/>
        </a:xfrm>
        <a:prstGeom prst="upDownArrow">
          <a:avLst>
            <a:gd name="adj" fmla="val -21111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495300</xdr:colOff>
      <xdr:row>7</xdr:row>
      <xdr:rowOff>9525</xdr:rowOff>
    </xdr:from>
    <xdr:to>
      <xdr:col>15</xdr:col>
      <xdr:colOff>742950</xdr:colOff>
      <xdr:row>7</xdr:row>
      <xdr:rowOff>438150</xdr:rowOff>
    </xdr:to>
    <xdr:sp>
      <xdr:nvSpPr>
        <xdr:cNvPr id="6" name="Двойная стрелка вверх/вниз 8"/>
        <xdr:cNvSpPr>
          <a:spLocks/>
        </xdr:cNvSpPr>
      </xdr:nvSpPr>
      <xdr:spPr>
        <a:xfrm>
          <a:off x="7124700" y="3209925"/>
          <a:ext cx="247650" cy="428625"/>
        </a:xfrm>
        <a:prstGeom prst="upDownArrow">
          <a:avLst>
            <a:gd name="adj" fmla="val -21111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22</xdr:col>
      <xdr:colOff>57150</xdr:colOff>
      <xdr:row>0</xdr:row>
      <xdr:rowOff>161925</xdr:rowOff>
    </xdr:from>
    <xdr:to>
      <xdr:col>25</xdr:col>
      <xdr:colOff>190500</xdr:colOff>
      <xdr:row>2</xdr:row>
      <xdr:rowOff>247650</xdr:rowOff>
    </xdr:to>
    <xdr:pic>
      <xdr:nvPicPr>
        <xdr:cNvPr id="7" name="Picture 4" descr="C:\Documents and Settings\Admin\Local Settings\Temporary Internet Files\Content.IE5\S11II5TA\MC900441896[1].wm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61925"/>
          <a:ext cx="1447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161925</xdr:rowOff>
    </xdr:from>
    <xdr:to>
      <xdr:col>21</xdr:col>
      <xdr:colOff>428625</xdr:colOff>
      <xdr:row>2</xdr:row>
      <xdr:rowOff>247650</xdr:rowOff>
    </xdr:to>
    <xdr:pic>
      <xdr:nvPicPr>
        <xdr:cNvPr id="8" name="Picture 4" descr="C:\Documents and Settings\Admin\Local Settings\Temporary Internet Files\Content.IE5\S11II5TA\MC900441896[1].wm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658225" y="161925"/>
          <a:ext cx="1447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57150</xdr:colOff>
      <xdr:row>0</xdr:row>
      <xdr:rowOff>161925</xdr:rowOff>
    </xdr:from>
    <xdr:to>
      <xdr:col>25</xdr:col>
      <xdr:colOff>190500</xdr:colOff>
      <xdr:row>2</xdr:row>
      <xdr:rowOff>247650</xdr:rowOff>
    </xdr:to>
    <xdr:pic>
      <xdr:nvPicPr>
        <xdr:cNvPr id="1" name="Picture 4" descr="C:\Documents and Settings\Admin\Local Settings\Temporary Internet Files\Content.IE5\S11II5TA\MC900441896[1].wm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161925"/>
          <a:ext cx="1447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161925</xdr:rowOff>
    </xdr:from>
    <xdr:to>
      <xdr:col>21</xdr:col>
      <xdr:colOff>428625</xdr:colOff>
      <xdr:row>2</xdr:row>
      <xdr:rowOff>247650</xdr:rowOff>
    </xdr:to>
    <xdr:pic>
      <xdr:nvPicPr>
        <xdr:cNvPr id="2" name="Picture 4" descr="C:\Documents and Settings\Admin\Local Settings\Temporary Internet Files\Content.IE5\S11II5TA\MC900441896[1].wm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772525" y="161925"/>
          <a:ext cx="1447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3</xdr:row>
      <xdr:rowOff>333375</xdr:rowOff>
    </xdr:from>
    <xdr:to>
      <xdr:col>14</xdr:col>
      <xdr:colOff>9525</xdr:colOff>
      <xdr:row>5</xdr:row>
      <xdr:rowOff>123825</xdr:rowOff>
    </xdr:to>
    <xdr:sp>
      <xdr:nvSpPr>
        <xdr:cNvPr id="3" name="Двойная стрелка влево/вправо 9"/>
        <xdr:cNvSpPr>
          <a:spLocks/>
        </xdr:cNvSpPr>
      </xdr:nvSpPr>
      <xdr:spPr>
        <a:xfrm>
          <a:off x="4572000" y="1704975"/>
          <a:ext cx="1743075" cy="704850"/>
        </a:xfrm>
        <a:prstGeom prst="leftRightArrow">
          <a:avLst>
            <a:gd name="adj" fmla="val -29782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8</xdr:col>
      <xdr:colOff>9525</xdr:colOff>
      <xdr:row>5</xdr:row>
      <xdr:rowOff>9525</xdr:rowOff>
    </xdr:to>
    <xdr:sp>
      <xdr:nvSpPr>
        <xdr:cNvPr id="4" name="Двойная стрелка влево/вправо 10"/>
        <xdr:cNvSpPr>
          <a:spLocks/>
        </xdr:cNvSpPr>
      </xdr:nvSpPr>
      <xdr:spPr>
        <a:xfrm>
          <a:off x="1885950" y="1828800"/>
          <a:ext cx="1743075" cy="466725"/>
        </a:xfrm>
        <a:prstGeom prst="leftRightArrow">
          <a:avLst>
            <a:gd name="adj" fmla="val -36611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3</xdr:row>
      <xdr:rowOff>19050</xdr:rowOff>
    </xdr:from>
    <xdr:to>
      <xdr:col>9</xdr:col>
      <xdr:colOff>114300</xdr:colOff>
      <xdr:row>3</xdr:row>
      <xdr:rowOff>438150</xdr:rowOff>
    </xdr:to>
    <xdr:sp>
      <xdr:nvSpPr>
        <xdr:cNvPr id="5" name="Двойная стрелка вверх/вниз 12"/>
        <xdr:cNvSpPr>
          <a:spLocks/>
        </xdr:cNvSpPr>
      </xdr:nvSpPr>
      <xdr:spPr>
        <a:xfrm>
          <a:off x="3952875" y="1390650"/>
          <a:ext cx="276225" cy="419100"/>
        </a:xfrm>
        <a:prstGeom prst="upDownArrow">
          <a:avLst>
            <a:gd name="adj" fmla="val -1704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6</xdr:row>
      <xdr:rowOff>28575</xdr:rowOff>
    </xdr:from>
    <xdr:to>
      <xdr:col>9</xdr:col>
      <xdr:colOff>95250</xdr:colOff>
      <xdr:row>6</xdr:row>
      <xdr:rowOff>447675</xdr:rowOff>
    </xdr:to>
    <xdr:sp>
      <xdr:nvSpPr>
        <xdr:cNvPr id="6" name="Двойная стрелка вверх/вниз 13"/>
        <xdr:cNvSpPr>
          <a:spLocks/>
        </xdr:cNvSpPr>
      </xdr:nvSpPr>
      <xdr:spPr>
        <a:xfrm>
          <a:off x="3933825" y="2771775"/>
          <a:ext cx="276225" cy="419100"/>
        </a:xfrm>
        <a:prstGeom prst="upDownArrow">
          <a:avLst>
            <a:gd name="adj" fmla="val -1704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447675</xdr:rowOff>
    </xdr:from>
    <xdr:to>
      <xdr:col>14</xdr:col>
      <xdr:colOff>0</xdr:colOff>
      <xdr:row>8</xdr:row>
      <xdr:rowOff>238125</xdr:rowOff>
    </xdr:to>
    <xdr:sp>
      <xdr:nvSpPr>
        <xdr:cNvPr id="7" name="Двойная стрелка влево/вправо 14"/>
        <xdr:cNvSpPr>
          <a:spLocks/>
        </xdr:cNvSpPr>
      </xdr:nvSpPr>
      <xdr:spPr>
        <a:xfrm>
          <a:off x="4562475" y="3190875"/>
          <a:ext cx="1743075" cy="704850"/>
        </a:xfrm>
        <a:prstGeom prst="leftRightArrow">
          <a:avLst>
            <a:gd name="adj" fmla="val -29782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9</xdr:row>
      <xdr:rowOff>9525</xdr:rowOff>
    </xdr:from>
    <xdr:to>
      <xdr:col>9</xdr:col>
      <xdr:colOff>276225</xdr:colOff>
      <xdr:row>12</xdr:row>
      <xdr:rowOff>9525</xdr:rowOff>
    </xdr:to>
    <xdr:sp>
      <xdr:nvSpPr>
        <xdr:cNvPr id="8" name="Двойная стрелка вверх/вниз 15"/>
        <xdr:cNvSpPr>
          <a:spLocks/>
        </xdr:cNvSpPr>
      </xdr:nvSpPr>
      <xdr:spPr>
        <a:xfrm>
          <a:off x="3838575" y="4124325"/>
          <a:ext cx="552450" cy="1371600"/>
        </a:xfrm>
        <a:prstGeom prst="upDownArrow">
          <a:avLst>
            <a:gd name="adj" fmla="val -29861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333375</xdr:rowOff>
    </xdr:from>
    <xdr:to>
      <xdr:col>8</xdr:col>
      <xdr:colOff>9525</xdr:colOff>
      <xdr:row>9</xdr:row>
      <xdr:rowOff>123825</xdr:rowOff>
    </xdr:to>
    <xdr:sp>
      <xdr:nvSpPr>
        <xdr:cNvPr id="9" name="Двойная стрелка влево/вправо 16"/>
        <xdr:cNvSpPr>
          <a:spLocks/>
        </xdr:cNvSpPr>
      </xdr:nvSpPr>
      <xdr:spPr>
        <a:xfrm>
          <a:off x="1885950" y="3533775"/>
          <a:ext cx="1743075" cy="704850"/>
        </a:xfrm>
        <a:prstGeom prst="leftRightArrow">
          <a:avLst>
            <a:gd name="adj" fmla="val -29782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219075</xdr:colOff>
      <xdr:row>0</xdr:row>
      <xdr:rowOff>47625</xdr:rowOff>
    </xdr:from>
    <xdr:to>
      <xdr:col>24</xdr:col>
      <xdr:colOff>352425</xdr:colOff>
      <xdr:row>2</xdr:row>
      <xdr:rowOff>133350</xdr:rowOff>
    </xdr:to>
    <xdr:pic>
      <xdr:nvPicPr>
        <xdr:cNvPr id="1" name="Picture 4" descr="C:\Documents and Settings\Admin\Local Settings\Temporary Internet Files\Content.IE5\S11II5TA\MC900441896[1].wm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47625"/>
          <a:ext cx="1447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152400</xdr:colOff>
      <xdr:row>2</xdr:row>
      <xdr:rowOff>133350</xdr:rowOff>
    </xdr:to>
    <xdr:pic>
      <xdr:nvPicPr>
        <xdr:cNvPr id="2" name="Picture 4" descr="C:\Documents and Settings\Admin\Local Settings\Temporary Internet Files\Content.IE5\S11II5TA\MC900441896[1].wm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667750" y="47625"/>
          <a:ext cx="1447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57150</xdr:colOff>
      <xdr:row>0</xdr:row>
      <xdr:rowOff>161925</xdr:rowOff>
    </xdr:from>
    <xdr:to>
      <xdr:col>25</xdr:col>
      <xdr:colOff>190500</xdr:colOff>
      <xdr:row>2</xdr:row>
      <xdr:rowOff>247650</xdr:rowOff>
    </xdr:to>
    <xdr:pic>
      <xdr:nvPicPr>
        <xdr:cNvPr id="1" name="Picture 4" descr="C:\Documents and Settings\Admin\Local Settings\Temporary Internet Files\Content.IE5\S11II5TA\MC900441896[1].wm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161925"/>
          <a:ext cx="1447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161925</xdr:rowOff>
    </xdr:from>
    <xdr:to>
      <xdr:col>21</xdr:col>
      <xdr:colOff>428625</xdr:colOff>
      <xdr:row>2</xdr:row>
      <xdr:rowOff>247650</xdr:rowOff>
    </xdr:to>
    <xdr:pic>
      <xdr:nvPicPr>
        <xdr:cNvPr id="2" name="Picture 4" descr="C:\Documents and Settings\Admin\Local Settings\Temporary Internet Files\Content.IE5\S11II5TA\MC900441896[1].wm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772525" y="161925"/>
          <a:ext cx="1447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123825</xdr:rowOff>
    </xdr:from>
    <xdr:to>
      <xdr:col>5</xdr:col>
      <xdr:colOff>114300</xdr:colOff>
      <xdr:row>4</xdr:row>
      <xdr:rowOff>428625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" y="581025"/>
          <a:ext cx="19621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</xdr:colOff>
      <xdr:row>1</xdr:row>
      <xdr:rowOff>114300</xdr:rowOff>
    </xdr:from>
    <xdr:to>
      <xdr:col>1</xdr:col>
      <xdr:colOff>361950</xdr:colOff>
      <xdr:row>2</xdr:row>
      <xdr:rowOff>19050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457200" y="571500"/>
          <a:ext cx="3429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80"/>
              </a:solidFill>
            </a:rPr>
            <a:t>1</a:t>
          </a:r>
        </a:p>
      </xdr:txBody>
    </xdr:sp>
    <xdr:clientData/>
  </xdr:twoCellAnchor>
  <xdr:twoCellAnchor editAs="oneCell">
    <xdr:from>
      <xdr:col>5</xdr:col>
      <xdr:colOff>295275</xdr:colOff>
      <xdr:row>1</xdr:row>
      <xdr:rowOff>123825</xdr:rowOff>
    </xdr:from>
    <xdr:to>
      <xdr:col>9</xdr:col>
      <xdr:colOff>419100</xdr:colOff>
      <xdr:row>4</xdr:row>
      <xdr:rowOff>400050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0325" y="581025"/>
          <a:ext cx="1933575" cy="1647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304800</xdr:colOff>
      <xdr:row>1</xdr:row>
      <xdr:rowOff>114300</xdr:rowOff>
    </xdr:from>
    <xdr:to>
      <xdr:col>6</xdr:col>
      <xdr:colOff>209550</xdr:colOff>
      <xdr:row>2</xdr:row>
      <xdr:rowOff>19050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2609850" y="571500"/>
          <a:ext cx="3429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80"/>
              </a:solidFill>
            </a:rPr>
            <a:t>2</a:t>
          </a:r>
        </a:p>
      </xdr:txBody>
    </xdr:sp>
    <xdr:clientData/>
  </xdr:twoCellAnchor>
  <xdr:twoCellAnchor editAs="oneCell">
    <xdr:from>
      <xdr:col>10</xdr:col>
      <xdr:colOff>142875</xdr:colOff>
      <xdr:row>1</xdr:row>
      <xdr:rowOff>114300</xdr:rowOff>
    </xdr:from>
    <xdr:to>
      <xdr:col>14</xdr:col>
      <xdr:colOff>276225</xdr:colOff>
      <xdr:row>4</xdr:row>
      <xdr:rowOff>361950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95825" y="571500"/>
          <a:ext cx="1885950" cy="1619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142875</xdr:colOff>
      <xdr:row>1</xdr:row>
      <xdr:rowOff>114300</xdr:rowOff>
    </xdr:from>
    <xdr:to>
      <xdr:col>11</xdr:col>
      <xdr:colOff>47625</xdr:colOff>
      <xdr:row>2</xdr:row>
      <xdr:rowOff>19050</xdr:rowOff>
    </xdr:to>
    <xdr:sp>
      <xdr:nvSpPr>
        <xdr:cNvPr id="8" name="TextBox 19"/>
        <xdr:cNvSpPr txBox="1">
          <a:spLocks noChangeArrowheads="1"/>
        </xdr:cNvSpPr>
      </xdr:nvSpPr>
      <xdr:spPr>
        <a:xfrm>
          <a:off x="4695825" y="571500"/>
          <a:ext cx="3429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80"/>
              </a:solidFill>
            </a:rPr>
            <a:t>3</a:t>
          </a:r>
        </a:p>
      </xdr:txBody>
    </xdr:sp>
    <xdr:clientData/>
  </xdr:twoCellAnchor>
  <xdr:twoCellAnchor editAs="oneCell">
    <xdr:from>
      <xdr:col>14</xdr:col>
      <xdr:colOff>428625</xdr:colOff>
      <xdr:row>1</xdr:row>
      <xdr:rowOff>114300</xdr:rowOff>
    </xdr:from>
    <xdr:to>
      <xdr:col>18</xdr:col>
      <xdr:colOff>95250</xdr:colOff>
      <xdr:row>4</xdr:row>
      <xdr:rowOff>333375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34175" y="571500"/>
          <a:ext cx="1838325" cy="1590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419100</xdr:colOff>
      <xdr:row>1</xdr:row>
      <xdr:rowOff>104775</xdr:rowOff>
    </xdr:from>
    <xdr:to>
      <xdr:col>15</xdr:col>
      <xdr:colOff>323850</xdr:colOff>
      <xdr:row>2</xdr:row>
      <xdr:rowOff>9525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6724650" y="561975"/>
          <a:ext cx="3429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80"/>
              </a:solidFill>
            </a:rPr>
            <a:t>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295275</xdr:colOff>
      <xdr:row>0</xdr:row>
      <xdr:rowOff>161925</xdr:rowOff>
    </xdr:from>
    <xdr:to>
      <xdr:col>21</xdr:col>
      <xdr:colOff>428625</xdr:colOff>
      <xdr:row>2</xdr:row>
      <xdr:rowOff>247650</xdr:rowOff>
    </xdr:to>
    <xdr:pic>
      <xdr:nvPicPr>
        <xdr:cNvPr id="1" name="Picture 4" descr="C:\Documents and Settings\Admin\Local Settings\Temporary Internet Files\Content.IE5\S11II5TA\MC900441896[1].wm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772525" y="161925"/>
          <a:ext cx="1447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3"/>
  <sheetViews>
    <sheetView tabSelected="1" zoomScalePageLayoutView="0" workbookViewId="0" topLeftCell="A1">
      <selection activeCell="P11" sqref="P11"/>
    </sheetView>
  </sheetViews>
  <sheetFormatPr defaultColWidth="6.57421875" defaultRowHeight="36" customHeight="1"/>
  <cols>
    <col min="1" max="15" width="6.57421875" style="1" customWidth="1"/>
    <col min="16" max="16" width="12.8515625" style="1" customWidth="1"/>
    <col min="17" max="16384" width="6.57421875" style="1" customWidth="1"/>
  </cols>
  <sheetData>
    <row r="1" spans="2:26" ht="36" customHeight="1" thickBo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Z1" s="6" t="s">
        <v>8</v>
      </c>
    </row>
    <row r="2" spans="16:26" ht="36" customHeight="1" thickBot="1">
      <c r="P2" s="2" t="s">
        <v>3</v>
      </c>
      <c r="Z2" s="6" t="s">
        <v>9</v>
      </c>
    </row>
    <row r="3" spans="2:21" ht="36" customHeight="1" thickBot="1">
      <c r="B3" s="3" t="s">
        <v>1</v>
      </c>
      <c r="C3" s="26" t="s">
        <v>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7"/>
      <c r="Q3" s="6"/>
      <c r="R3" s="6">
        <f>IF(P3="","",IF(P3="Да",1,0))</f>
      </c>
      <c r="S3" s="6"/>
      <c r="T3" s="6"/>
      <c r="U3" s="6"/>
    </row>
    <row r="4" spans="3:21" ht="13.5" customHeight="1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6"/>
      <c r="R4" s="6">
        <f aca="true" t="shared" si="0" ref="R4:R10">IF(P4="","",IF(P4="Да",1,0))</f>
      </c>
      <c r="S4" s="6"/>
      <c r="T4" s="6"/>
      <c r="U4" s="6"/>
    </row>
    <row r="5" spans="2:21" ht="36" customHeight="1" thickBot="1">
      <c r="B5" s="3" t="s">
        <v>4</v>
      </c>
      <c r="C5" s="26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7"/>
      <c r="Q5" s="6"/>
      <c r="R5" s="6">
        <f>IF(P5="","",IF(P5="Нет",1,0))</f>
      </c>
      <c r="S5" s="6"/>
      <c r="T5" s="6"/>
      <c r="U5" s="6"/>
    </row>
    <row r="6" spans="3:21" ht="12" customHeight="1" thickBo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6"/>
      <c r="R6" s="6">
        <f t="shared" si="0"/>
      </c>
      <c r="S6" s="6"/>
      <c r="T6" s="6"/>
      <c r="U6" s="6"/>
    </row>
    <row r="7" spans="2:21" ht="36" customHeight="1" thickBot="1">
      <c r="B7" s="3" t="s">
        <v>6</v>
      </c>
      <c r="C7" s="26" t="s">
        <v>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7"/>
      <c r="Q7" s="6"/>
      <c r="R7" s="6">
        <f t="shared" si="0"/>
      </c>
      <c r="S7" s="6"/>
      <c r="T7" s="6"/>
      <c r="U7" s="6"/>
    </row>
    <row r="8" spans="3:21" ht="12.75" customHeight="1" thickBo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/>
      <c r="R8" s="6">
        <f t="shared" si="0"/>
      </c>
      <c r="S8" s="6"/>
      <c r="T8" s="6"/>
      <c r="U8" s="6"/>
    </row>
    <row r="9" spans="2:21" ht="36" customHeight="1" thickBot="1">
      <c r="B9" s="3" t="s">
        <v>10</v>
      </c>
      <c r="C9" s="26" t="s">
        <v>11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7"/>
      <c r="Q9" s="6"/>
      <c r="R9" s="6">
        <f t="shared" si="0"/>
      </c>
      <c r="S9" s="6"/>
      <c r="T9" s="6"/>
      <c r="U9" s="6"/>
    </row>
    <row r="10" spans="3:21" ht="15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6"/>
      <c r="R10" s="6">
        <f t="shared" si="0"/>
      </c>
      <c r="S10" s="6"/>
      <c r="T10" s="6"/>
      <c r="U10" s="6"/>
    </row>
    <row r="11" spans="2:21" ht="36" customHeight="1" thickBot="1">
      <c r="B11" s="3" t="s">
        <v>12</v>
      </c>
      <c r="C11" s="26" t="s">
        <v>13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7"/>
      <c r="Q11" s="6"/>
      <c r="R11" s="6">
        <f>IF(P11="","",IF(P11="Нет",1,0))</f>
      </c>
      <c r="S11" s="6"/>
      <c r="T11" s="6"/>
      <c r="U11" s="6"/>
    </row>
    <row r="12" spans="17:21" ht="36" customHeight="1">
      <c r="Q12" s="6"/>
      <c r="R12" s="6">
        <f>COUNTIF(R3:R11,1)</f>
        <v>0</v>
      </c>
      <c r="S12" s="6"/>
      <c r="T12" s="6"/>
      <c r="U12" s="6"/>
    </row>
    <row r="13" spans="4:14" ht="36" customHeight="1">
      <c r="D13" s="24">
        <f>IF(OR(P3="",P5="",P7="",P9="",P11=""),"",IF(R12=5,"Правильно!","Подумай ещё!"))</f>
      </c>
      <c r="E13" s="24"/>
      <c r="F13" s="24"/>
      <c r="G13" s="24"/>
      <c r="H13" s="24"/>
      <c r="I13" s="24"/>
      <c r="J13" s="24"/>
      <c r="K13" s="24"/>
      <c r="L13" s="24"/>
      <c r="M13" s="24"/>
      <c r="N13" s="24"/>
    </row>
  </sheetData>
  <sheetProtection sheet="1" objects="1" scenarios="1" selectLockedCells="1"/>
  <mergeCells count="7">
    <mergeCell ref="D13:N13"/>
    <mergeCell ref="B1:Q1"/>
    <mergeCell ref="C3:O3"/>
    <mergeCell ref="C5:O5"/>
    <mergeCell ref="C7:O7"/>
    <mergeCell ref="C9:O9"/>
    <mergeCell ref="C11:O11"/>
  </mergeCells>
  <dataValidations count="1">
    <dataValidation type="list" allowBlank="1" showInputMessage="1" showErrorMessage="1" sqref="P3 P5 P7 P9 P11">
      <formula1>$Z$1:$Z$2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R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1"/>
  <sheetViews>
    <sheetView zoomScalePageLayoutView="0" workbookViewId="0" topLeftCell="A1">
      <selection activeCell="P9" sqref="P9:Q9"/>
    </sheetView>
  </sheetViews>
  <sheetFormatPr defaultColWidth="6.57421875" defaultRowHeight="36" customHeight="1"/>
  <cols>
    <col min="1" max="8" width="6.57421875" style="1" customWidth="1"/>
    <col min="9" max="9" width="7.421875" style="1" customWidth="1"/>
    <col min="10" max="15" width="6.57421875" style="1" customWidth="1"/>
    <col min="16" max="16" width="12.8515625" style="1" customWidth="1"/>
    <col min="17" max="16384" width="6.57421875" style="1" customWidth="1"/>
  </cols>
  <sheetData>
    <row r="1" spans="2:17" ht="36" customHeight="1" thickBot="1">
      <c r="B1" s="25" t="s">
        <v>14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9:24" ht="36" customHeight="1" thickBot="1">
      <c r="S2" s="6"/>
      <c r="T2" s="6"/>
      <c r="U2" s="6"/>
      <c r="V2" s="6"/>
      <c r="W2" s="6"/>
      <c r="X2" s="6"/>
    </row>
    <row r="3" spans="4:24" ht="36" customHeight="1" thickBot="1" thickTop="1">
      <c r="D3" s="27"/>
      <c r="E3" s="28"/>
      <c r="F3" s="29"/>
      <c r="K3" s="30" t="s">
        <v>16</v>
      </c>
      <c r="L3" s="31"/>
      <c r="M3" s="31"/>
      <c r="N3" s="31"/>
      <c r="O3" s="32"/>
      <c r="S3" s="6"/>
      <c r="T3" s="6">
        <f>IF(D3="Процессор",1,0)</f>
        <v>0</v>
      </c>
      <c r="U3" s="6"/>
      <c r="V3" s="6"/>
      <c r="W3" s="6"/>
      <c r="X3" s="6"/>
    </row>
    <row r="4" spans="19:24" ht="36" customHeight="1" thickBot="1" thickTop="1">
      <c r="S4" s="6"/>
      <c r="T4" s="6">
        <f>IF(OR(B5="Шина данных",B5="Шина управления"),1,0)</f>
        <v>0</v>
      </c>
      <c r="U4" s="6"/>
      <c r="V4" s="6"/>
      <c r="W4" s="6"/>
      <c r="X4" s="6"/>
    </row>
    <row r="5" spans="2:24" ht="36" customHeight="1" thickBot="1" thickTop="1">
      <c r="B5" s="33"/>
      <c r="C5" s="34"/>
      <c r="D5" s="34"/>
      <c r="E5" s="34"/>
      <c r="F5" s="34"/>
      <c r="G5" s="34"/>
      <c r="H5" s="34"/>
      <c r="I5" s="8"/>
      <c r="J5" s="8"/>
      <c r="K5" s="8"/>
      <c r="L5" s="8"/>
      <c r="M5" s="8"/>
      <c r="N5" s="8"/>
      <c r="O5" s="8"/>
      <c r="P5" s="8"/>
      <c r="Q5" s="8"/>
      <c r="R5" s="9"/>
      <c r="S5" s="6"/>
      <c r="T5" s="6">
        <f>IF(OR(B7="Шина данных",B7="Шина управления"),1,0)</f>
        <v>0</v>
      </c>
      <c r="U5" s="6"/>
      <c r="V5" s="6"/>
      <c r="W5" s="6"/>
      <c r="X5" s="6"/>
    </row>
    <row r="6" spans="2:24" ht="36" customHeight="1" thickBot="1">
      <c r="B6" s="35" t="s">
        <v>19</v>
      </c>
      <c r="C6" s="36"/>
      <c r="D6" s="36"/>
      <c r="E6" s="36"/>
      <c r="F6" s="36"/>
      <c r="G6" s="36"/>
      <c r="H6" s="36"/>
      <c r="I6" s="10"/>
      <c r="J6" s="10"/>
      <c r="K6" s="39" t="s">
        <v>20</v>
      </c>
      <c r="L6" s="40"/>
      <c r="M6" s="40"/>
      <c r="N6" s="40"/>
      <c r="O6" s="40"/>
      <c r="P6" s="40"/>
      <c r="Q6" s="10"/>
      <c r="R6" s="11"/>
      <c r="S6" s="6"/>
      <c r="T6" s="6">
        <f>IF(OR(D9="Устройства ввода",D9="Сетевые устройства"),1,0)</f>
        <v>0</v>
      </c>
      <c r="U6" s="6"/>
      <c r="V6" s="6"/>
      <c r="W6" s="6"/>
      <c r="X6" s="6"/>
    </row>
    <row r="7" spans="2:24" ht="36" customHeight="1" thickBot="1">
      <c r="B7" s="37"/>
      <c r="C7" s="38"/>
      <c r="D7" s="38"/>
      <c r="E7" s="38"/>
      <c r="F7" s="38"/>
      <c r="G7" s="38"/>
      <c r="H7" s="38"/>
      <c r="I7" s="12"/>
      <c r="J7" s="12"/>
      <c r="K7" s="12"/>
      <c r="L7" s="12"/>
      <c r="M7" s="12"/>
      <c r="N7" s="12"/>
      <c r="O7" s="12"/>
      <c r="P7" s="12"/>
      <c r="Q7" s="12"/>
      <c r="R7" s="13"/>
      <c r="S7" s="6"/>
      <c r="T7" s="6">
        <f>IF(OR(P9="Устройства ввода",P9="Сетевые устройства"),1,0)</f>
        <v>0</v>
      </c>
      <c r="U7" s="6"/>
      <c r="V7" s="6"/>
      <c r="W7" s="6"/>
      <c r="X7" s="6"/>
    </row>
    <row r="8" spans="19:24" ht="36" customHeight="1" thickBot="1" thickTop="1">
      <c r="S8" s="6"/>
      <c r="T8" s="6">
        <f>COUNTIF(T3:T7,1)</f>
        <v>0</v>
      </c>
      <c r="U8" s="6"/>
      <c r="V8" s="6"/>
      <c r="W8" s="6"/>
      <c r="X8" s="6"/>
    </row>
    <row r="9" spans="4:24" ht="36" customHeight="1" thickBot="1" thickTop="1">
      <c r="D9" s="27"/>
      <c r="E9" s="28"/>
      <c r="F9" s="29"/>
      <c r="H9" s="30" t="s">
        <v>17</v>
      </c>
      <c r="I9" s="31"/>
      <c r="J9" s="32"/>
      <c r="L9" s="30" t="s">
        <v>18</v>
      </c>
      <c r="M9" s="31"/>
      <c r="N9" s="32"/>
      <c r="P9" s="27"/>
      <c r="Q9" s="29"/>
      <c r="S9" s="6"/>
      <c r="T9" s="6"/>
      <c r="U9" s="6"/>
      <c r="V9" s="6"/>
      <c r="W9" s="6"/>
      <c r="X9" s="6"/>
    </row>
    <row r="10" ht="36" customHeight="1" thickTop="1"/>
    <row r="11" spans="6:15" ht="36" customHeight="1">
      <c r="F11" s="24">
        <f>IF(OR(D3="",B5="",B7="",D9="",P9=""),"",IF(T8=5,"Правильно!","Подумай ещё!"))</f>
      </c>
      <c r="G11" s="24"/>
      <c r="H11" s="24"/>
      <c r="I11" s="24"/>
      <c r="J11" s="24"/>
      <c r="K11" s="24"/>
      <c r="L11" s="24"/>
      <c r="M11" s="24"/>
      <c r="N11" s="24"/>
      <c r="O11" s="24"/>
    </row>
  </sheetData>
  <sheetProtection sheet="1" objects="1" scenarios="1" selectLockedCells="1"/>
  <mergeCells count="12">
    <mergeCell ref="F11:O11"/>
    <mergeCell ref="D3:F3"/>
    <mergeCell ref="K3:O3"/>
    <mergeCell ref="B1:Q1"/>
    <mergeCell ref="D9:F9"/>
    <mergeCell ref="H9:J9"/>
    <mergeCell ref="L9:N9"/>
    <mergeCell ref="P9:Q9"/>
    <mergeCell ref="B5:H5"/>
    <mergeCell ref="B6:H6"/>
    <mergeCell ref="B7:H7"/>
    <mergeCell ref="K6:P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4"/>
  <sheetViews>
    <sheetView zoomScalePageLayoutView="0" workbookViewId="0" topLeftCell="A1">
      <selection activeCell="K5" sqref="K5:N5"/>
    </sheetView>
  </sheetViews>
  <sheetFormatPr defaultColWidth="6.57421875" defaultRowHeight="36" customHeight="1"/>
  <cols>
    <col min="1" max="3" width="6.57421875" style="1" customWidth="1"/>
    <col min="4" max="4" width="8.28125" style="1" customWidth="1"/>
    <col min="5" max="8" width="6.57421875" style="1" customWidth="1"/>
    <col min="9" max="9" width="7.421875" style="1" customWidth="1"/>
    <col min="10" max="15" width="6.57421875" style="1" customWidth="1"/>
    <col min="16" max="16" width="12.8515625" style="1" customWidth="1"/>
    <col min="17" max="16384" width="6.57421875" style="1" customWidth="1"/>
  </cols>
  <sheetData>
    <row r="1" spans="2:17" ht="36" customHeight="1" thickBot="1">
      <c r="B1" s="25" t="s">
        <v>44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9:24" ht="36" customHeight="1" thickBot="1">
      <c r="S2" s="6"/>
      <c r="T2" s="6"/>
      <c r="U2" s="6"/>
      <c r="V2" s="6"/>
      <c r="W2" s="6"/>
      <c r="X2" s="6"/>
    </row>
    <row r="3" spans="9:10" ht="36" customHeight="1" thickBot="1">
      <c r="I3" s="61" t="s">
        <v>15</v>
      </c>
      <c r="J3" s="62"/>
    </row>
    <row r="4" ht="36" customHeight="1" thickBot="1"/>
    <row r="5" spans="3:20" ht="36" customHeight="1" thickBot="1">
      <c r="C5" s="43" t="s">
        <v>22</v>
      </c>
      <c r="D5" s="44"/>
      <c r="E5" s="59"/>
      <c r="F5" s="59"/>
      <c r="G5" s="59"/>
      <c r="H5" s="63"/>
      <c r="I5" s="43" t="s">
        <v>21</v>
      </c>
      <c r="J5" s="44"/>
      <c r="K5" s="63"/>
      <c r="L5" s="59"/>
      <c r="M5" s="59"/>
      <c r="N5" s="60"/>
      <c r="O5" s="61" t="s">
        <v>16</v>
      </c>
      <c r="P5" s="62"/>
      <c r="S5" s="6">
        <f>IF(OR(E5="AGP",E5="PCI-Express"),1,0)</f>
        <v>0</v>
      </c>
      <c r="T5" s="6"/>
    </row>
    <row r="6" spans="3:20" ht="36" customHeight="1" thickBot="1">
      <c r="C6" s="45"/>
      <c r="D6" s="46"/>
      <c r="E6" s="41"/>
      <c r="F6" s="41"/>
      <c r="G6" s="41"/>
      <c r="H6" s="42"/>
      <c r="I6" s="45"/>
      <c r="J6" s="46"/>
      <c r="S6" s="6">
        <f>IF(K5="шина памяти",1,0)</f>
        <v>0</v>
      </c>
      <c r="T6" s="6"/>
    </row>
    <row r="7" spans="15:20" ht="36" customHeight="1" thickBot="1">
      <c r="O7" s="43" t="s">
        <v>24</v>
      </c>
      <c r="P7" s="47"/>
      <c r="Q7" s="44"/>
      <c r="S7" s="6">
        <f>IF(K8="PCI",1,0)</f>
        <v>0</v>
      </c>
      <c r="T7" s="6"/>
    </row>
    <row r="8" spans="3:20" ht="36" customHeight="1">
      <c r="C8" s="43" t="s">
        <v>26</v>
      </c>
      <c r="D8" s="44"/>
      <c r="I8" s="43" t="s">
        <v>23</v>
      </c>
      <c r="J8" s="44"/>
      <c r="K8" s="52"/>
      <c r="L8" s="53"/>
      <c r="M8" s="53"/>
      <c r="N8" s="54"/>
      <c r="O8" s="48"/>
      <c r="P8" s="49"/>
      <c r="Q8" s="50"/>
      <c r="S8" s="6">
        <f>IF(I10="USB",1,0)</f>
        <v>0</v>
      </c>
      <c r="T8" s="6"/>
    </row>
    <row r="9" spans="3:20" ht="36" customHeight="1" thickBot="1">
      <c r="C9" s="48"/>
      <c r="D9" s="50"/>
      <c r="E9" s="58"/>
      <c r="F9" s="59"/>
      <c r="G9" s="59"/>
      <c r="H9" s="60"/>
      <c r="I9" s="45"/>
      <c r="J9" s="46"/>
      <c r="O9" s="45"/>
      <c r="P9" s="51"/>
      <c r="Q9" s="46"/>
      <c r="S9" s="6">
        <f>IF(OR(E9="PATA",E9="SATA",E9="ATA"),1,0)</f>
        <v>0</v>
      </c>
      <c r="T9" s="6"/>
    </row>
    <row r="10" spans="3:20" ht="36" customHeight="1" thickBot="1">
      <c r="C10" s="45"/>
      <c r="D10" s="46"/>
      <c r="I10" s="55"/>
      <c r="J10" s="55"/>
      <c r="S10" s="6">
        <f>COUNTIF(S5:S9,1)</f>
        <v>0</v>
      </c>
      <c r="T10" s="6"/>
    </row>
    <row r="11" spans="9:10" ht="36" customHeight="1">
      <c r="I11" s="56"/>
      <c r="J11" s="56"/>
    </row>
    <row r="12" spans="9:20" ht="36" customHeight="1" thickBot="1">
      <c r="I12" s="57"/>
      <c r="J12" s="57"/>
      <c r="M12" s="24">
        <f>IF(OR(E5="",K5="",K8="",E9="",I10=""),"",IF(S10=5,"Правильно!","Подумай ещё!"))</f>
      </c>
      <c r="N12" s="24"/>
      <c r="O12" s="24"/>
      <c r="P12" s="24"/>
      <c r="Q12" s="24"/>
      <c r="R12" s="24"/>
      <c r="S12" s="24"/>
      <c r="T12" s="24"/>
    </row>
    <row r="13" spans="9:10" ht="36" customHeight="1">
      <c r="I13" s="43" t="s">
        <v>25</v>
      </c>
      <c r="J13" s="44"/>
    </row>
    <row r="14" spans="9:10" ht="36" customHeight="1" thickBot="1">
      <c r="I14" s="45"/>
      <c r="J14" s="46"/>
    </row>
  </sheetData>
  <sheetProtection sheet="1" objects="1" scenarios="1" selectLockedCells="1"/>
  <mergeCells count="16">
    <mergeCell ref="I13:J14"/>
    <mergeCell ref="I10:J12"/>
    <mergeCell ref="C8:D10"/>
    <mergeCell ref="E9:H9"/>
    <mergeCell ref="M12:T12"/>
    <mergeCell ref="I3:J3"/>
    <mergeCell ref="O5:P5"/>
    <mergeCell ref="K5:N5"/>
    <mergeCell ref="E5:H5"/>
    <mergeCell ref="I5:J6"/>
    <mergeCell ref="E6:H6"/>
    <mergeCell ref="B1:Q1"/>
    <mergeCell ref="C5:D6"/>
    <mergeCell ref="I8:J9"/>
    <mergeCell ref="O7:Q9"/>
    <mergeCell ref="K8:N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10"/>
  <sheetViews>
    <sheetView zoomScalePageLayoutView="0" workbookViewId="0" topLeftCell="A1">
      <selection activeCell="P5" sqref="P5"/>
    </sheetView>
  </sheetViews>
  <sheetFormatPr defaultColWidth="6.57421875" defaultRowHeight="36" customHeight="1"/>
  <cols>
    <col min="1" max="15" width="6.57421875" style="15" customWidth="1"/>
    <col min="16" max="16" width="12.8515625" style="15" customWidth="1"/>
    <col min="17" max="17" width="2.7109375" style="15" customWidth="1"/>
    <col min="18" max="18" width="15.57421875" style="15" customWidth="1"/>
    <col min="19" max="26" width="6.57421875" style="15" customWidth="1"/>
    <col min="27" max="27" width="13.7109375" style="15" customWidth="1"/>
    <col min="28" max="16384" width="6.57421875" style="15" customWidth="1"/>
  </cols>
  <sheetData>
    <row r="1" spans="2:25" ht="36" customHeight="1" thickBot="1">
      <c r="B1" s="65" t="s">
        <v>28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Y1" s="16" t="s">
        <v>8</v>
      </c>
    </row>
    <row r="2" spans="16:25" ht="36" customHeight="1" thickBot="1">
      <c r="P2" s="17" t="s">
        <v>30</v>
      </c>
      <c r="Y2" s="16" t="s">
        <v>9</v>
      </c>
    </row>
    <row r="3" spans="2:20" ht="55.5" customHeight="1" thickBot="1">
      <c r="B3" s="18" t="s">
        <v>1</v>
      </c>
      <c r="C3" s="66" t="s">
        <v>29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  <c r="P3" s="14"/>
      <c r="Q3" s="19" t="s">
        <v>32</v>
      </c>
      <c r="R3" s="20" t="s">
        <v>31</v>
      </c>
      <c r="S3" s="16">
        <f>IF(P3=4,1,0)</f>
        <v>0</v>
      </c>
      <c r="T3" s="21"/>
    </row>
    <row r="4" spans="3:20" ht="13.5" customHeight="1" thickBot="1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19"/>
      <c r="R4" s="21"/>
      <c r="S4" s="16"/>
      <c r="T4" s="21"/>
    </row>
    <row r="5" spans="2:20" ht="61.5" customHeight="1" thickBot="1">
      <c r="B5" s="18" t="s">
        <v>4</v>
      </c>
      <c r="C5" s="66" t="s">
        <v>33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14"/>
      <c r="Q5" s="19" t="s">
        <v>32</v>
      </c>
      <c r="R5" s="20" t="s">
        <v>34</v>
      </c>
      <c r="S5" s="16">
        <f>IF(P5=32,1,0)</f>
        <v>0</v>
      </c>
      <c r="T5" s="21"/>
    </row>
    <row r="6" spans="3:20" ht="12" customHeight="1" thickBot="1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19"/>
      <c r="R6" s="21"/>
      <c r="S6" s="16"/>
      <c r="T6" s="21"/>
    </row>
    <row r="7" spans="2:20" ht="55.5" customHeight="1" thickBot="1">
      <c r="B7" s="18" t="s">
        <v>6</v>
      </c>
      <c r="C7" s="66" t="s">
        <v>35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  <c r="P7" s="14"/>
      <c r="Q7" s="19" t="s">
        <v>32</v>
      </c>
      <c r="R7" s="20" t="s">
        <v>34</v>
      </c>
      <c r="S7" s="16">
        <f>IF(P7=64,1,0)</f>
        <v>0</v>
      </c>
      <c r="T7" s="21"/>
    </row>
    <row r="8" spans="3:20" ht="12.75" customHeight="1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19"/>
      <c r="R8" s="21"/>
      <c r="S8" s="16"/>
      <c r="T8" s="21"/>
    </row>
    <row r="9" spans="17:20" ht="36" customHeight="1">
      <c r="Q9" s="16"/>
      <c r="R9" s="21"/>
      <c r="S9" s="16">
        <f>COUNTIF(S3:S7,1)</f>
        <v>0</v>
      </c>
      <c r="T9" s="21"/>
    </row>
    <row r="10" spans="4:14" ht="36" customHeight="1">
      <c r="D10" s="64">
        <f>IF(OR(P3="",P5="",P7=""),"",IF(S9=3,"Правильно!","Подумай ещё!"))</f>
      </c>
      <c r="E10" s="64"/>
      <c r="F10" s="64"/>
      <c r="G10" s="64"/>
      <c r="H10" s="64"/>
      <c r="I10" s="64"/>
      <c r="J10" s="64"/>
      <c r="K10" s="64"/>
      <c r="L10" s="64"/>
      <c r="M10" s="64"/>
      <c r="N10" s="64"/>
    </row>
  </sheetData>
  <sheetProtection sheet="1" objects="1" scenarios="1" selectLockedCells="1"/>
  <mergeCells count="5">
    <mergeCell ref="D10:N10"/>
    <mergeCell ref="B1:Q1"/>
    <mergeCell ref="C3:O3"/>
    <mergeCell ref="C5:O5"/>
    <mergeCell ref="C7:O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16"/>
  <sheetViews>
    <sheetView zoomScalePageLayoutView="0" workbookViewId="0" topLeftCell="A1">
      <selection activeCell="N15" sqref="N15:O15"/>
    </sheetView>
  </sheetViews>
  <sheetFormatPr defaultColWidth="6.57421875" defaultRowHeight="36" customHeight="1"/>
  <cols>
    <col min="1" max="3" width="6.57421875" style="15" customWidth="1"/>
    <col min="4" max="4" width="8.28125" style="15" customWidth="1"/>
    <col min="5" max="8" width="6.57421875" style="15" customWidth="1"/>
    <col min="9" max="9" width="7.421875" style="15" customWidth="1"/>
    <col min="10" max="15" width="6.57421875" style="15" customWidth="1"/>
    <col min="16" max="16" width="12.8515625" style="15" customWidth="1"/>
    <col min="17" max="16384" width="6.57421875" style="15" customWidth="1"/>
  </cols>
  <sheetData>
    <row r="1" spans="2:17" ht="36" customHeight="1" thickBot="1">
      <c r="B1" s="65" t="s">
        <v>27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9:24" ht="36" customHeight="1">
      <c r="S2" s="16"/>
      <c r="T2" s="16"/>
      <c r="U2" s="16"/>
      <c r="V2" s="16"/>
      <c r="W2" s="16"/>
      <c r="X2" s="16"/>
    </row>
    <row r="6" spans="14:15" ht="35.25" customHeight="1" thickBot="1">
      <c r="N6" s="72" t="s">
        <v>37</v>
      </c>
      <c r="O6" s="72"/>
    </row>
    <row r="7" spans="2:24" ht="36" customHeight="1" thickBot="1">
      <c r="B7" s="18" t="s">
        <v>1</v>
      </c>
      <c r="C7" s="68" t="s">
        <v>36</v>
      </c>
      <c r="D7" s="68"/>
      <c r="E7" s="68"/>
      <c r="F7" s="68"/>
      <c r="G7" s="68"/>
      <c r="H7" s="68"/>
      <c r="I7" s="68"/>
      <c r="J7" s="68"/>
      <c r="K7" s="68"/>
      <c r="L7" s="68"/>
      <c r="M7" s="69"/>
      <c r="N7" s="70"/>
      <c r="O7" s="71"/>
      <c r="P7" s="16">
        <f>IF(N7=2.3,1,0)</f>
        <v>0</v>
      </c>
      <c r="Q7" s="64">
        <f>IF(OR(N7="",N9="",N11="",N13="",N15=""),"",IF(P16=5,"Правильно!","Подумай ещё!"))</f>
      </c>
      <c r="R7" s="64"/>
      <c r="S7" s="64"/>
      <c r="T7" s="64"/>
      <c r="U7" s="64"/>
      <c r="V7" s="64"/>
      <c r="W7" s="64"/>
      <c r="X7" s="64"/>
    </row>
    <row r="8" ht="15.75" customHeight="1" thickBot="1">
      <c r="P8" s="16"/>
    </row>
    <row r="9" spans="2:16" ht="36" customHeight="1" thickBot="1">
      <c r="B9" s="18" t="s">
        <v>4</v>
      </c>
      <c r="C9" s="68" t="s">
        <v>38</v>
      </c>
      <c r="D9" s="68"/>
      <c r="E9" s="68"/>
      <c r="F9" s="68"/>
      <c r="G9" s="68"/>
      <c r="H9" s="68"/>
      <c r="I9" s="68"/>
      <c r="J9" s="68"/>
      <c r="K9" s="68"/>
      <c r="L9" s="68"/>
      <c r="M9" s="69"/>
      <c r="N9" s="70"/>
      <c r="O9" s="71"/>
      <c r="P9" s="16">
        <f>IF(N9=2,1,0)</f>
        <v>0</v>
      </c>
    </row>
    <row r="10" ht="15.75" customHeight="1" thickBot="1">
      <c r="P10" s="16"/>
    </row>
    <row r="11" spans="2:16" ht="36" customHeight="1" thickBot="1">
      <c r="B11" s="18" t="s">
        <v>6</v>
      </c>
      <c r="C11" s="68" t="s">
        <v>39</v>
      </c>
      <c r="D11" s="68"/>
      <c r="E11" s="68"/>
      <c r="F11" s="68"/>
      <c r="G11" s="68"/>
      <c r="H11" s="68"/>
      <c r="I11" s="68"/>
      <c r="J11" s="68"/>
      <c r="K11" s="68"/>
      <c r="L11" s="68"/>
      <c r="M11" s="69"/>
      <c r="N11" s="70"/>
      <c r="O11" s="71"/>
      <c r="P11" s="16">
        <f>IF(N11=1,1,0)</f>
        <v>0</v>
      </c>
    </row>
    <row r="12" ht="19.5" customHeight="1" thickBot="1">
      <c r="P12" s="16"/>
    </row>
    <row r="13" spans="2:16" ht="36" customHeight="1" thickBot="1">
      <c r="B13" s="18" t="s">
        <v>10</v>
      </c>
      <c r="C13" s="68" t="s">
        <v>40</v>
      </c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70"/>
      <c r="O13" s="71"/>
      <c r="P13" s="16">
        <f>IF(N13=4,1,0)</f>
        <v>0</v>
      </c>
    </row>
    <row r="14" ht="15" customHeight="1" thickBot="1">
      <c r="P14" s="16"/>
    </row>
    <row r="15" spans="2:16" ht="36" customHeight="1" thickBot="1">
      <c r="B15" s="18" t="s">
        <v>12</v>
      </c>
      <c r="C15" s="68" t="s">
        <v>41</v>
      </c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70"/>
      <c r="O15" s="71"/>
      <c r="P15" s="16">
        <f>IF(N15=3,1,0)</f>
        <v>0</v>
      </c>
    </row>
    <row r="16" ht="36" customHeight="1">
      <c r="P16" s="16">
        <f>COUNTIF(P7:P15,1)</f>
        <v>0</v>
      </c>
    </row>
  </sheetData>
  <sheetProtection sheet="1" objects="1" scenarios="1" selectLockedCells="1"/>
  <mergeCells count="13">
    <mergeCell ref="N9:O9"/>
    <mergeCell ref="C11:M11"/>
    <mergeCell ref="N11:O11"/>
    <mergeCell ref="C13:M13"/>
    <mergeCell ref="N13:O13"/>
    <mergeCell ref="C15:M15"/>
    <mergeCell ref="N15:O15"/>
    <mergeCell ref="Q7:X7"/>
    <mergeCell ref="B1:Q1"/>
    <mergeCell ref="C7:M7"/>
    <mergeCell ref="N7:O7"/>
    <mergeCell ref="N6:O6"/>
    <mergeCell ref="C9:M9"/>
  </mergeCells>
  <dataValidations count="1">
    <dataValidation allowBlank="1" showInputMessage="1" showErrorMessage="1" promptTitle="Внимание!" prompt="Числа вводите через запятую" sqref="N7:O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11"/>
  <sheetViews>
    <sheetView zoomScalePageLayoutView="0" workbookViewId="0" topLeftCell="A1">
      <selection activeCell="E3" sqref="E3:O3"/>
    </sheetView>
  </sheetViews>
  <sheetFormatPr defaultColWidth="6.57421875" defaultRowHeight="36" customHeight="1"/>
  <cols>
    <col min="1" max="3" width="6.57421875" style="15" customWidth="1"/>
    <col min="4" max="4" width="8.28125" style="15" customWidth="1"/>
    <col min="5" max="8" width="6.57421875" style="15" customWidth="1"/>
    <col min="9" max="9" width="7.421875" style="15" customWidth="1"/>
    <col min="10" max="15" width="6.57421875" style="15" customWidth="1"/>
    <col min="16" max="16" width="12.8515625" style="15" customWidth="1"/>
    <col min="17" max="16384" width="6.57421875" style="15" customWidth="1"/>
  </cols>
  <sheetData>
    <row r="1" spans="2:17" ht="36" customHeight="1" thickBot="1">
      <c r="B1" s="65" t="s">
        <v>42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9:24" ht="36" customHeight="1" thickBot="1">
      <c r="S2" s="16"/>
      <c r="T2" s="16"/>
      <c r="U2" s="16"/>
      <c r="V2" s="16"/>
      <c r="W2" s="16"/>
      <c r="X2" s="16"/>
    </row>
    <row r="3" spans="5:15" ht="36" customHeight="1" thickBot="1">
      <c r="E3" s="73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ht="14.25" customHeight="1"/>
    <row r="5" spans="4:11" ht="36" customHeight="1">
      <c r="D5" s="16"/>
      <c r="E5" s="16"/>
      <c r="F5" s="16"/>
      <c r="H5" s="76" t="s">
        <v>43</v>
      </c>
      <c r="I5" s="76"/>
      <c r="J5" s="76"/>
      <c r="K5" s="76"/>
    </row>
    <row r="6" spans="4:11" ht="36" customHeight="1">
      <c r="D6" s="16"/>
      <c r="E6" s="16">
        <f>Лист1!D13</f>
      </c>
      <c r="F6" s="16"/>
      <c r="H6" s="77">
        <f>IF(E3="","",E11)</f>
      </c>
      <c r="I6" s="77"/>
      <c r="J6" s="77"/>
      <c r="K6" s="77"/>
    </row>
    <row r="7" spans="4:11" ht="36" customHeight="1">
      <c r="D7" s="16"/>
      <c r="E7" s="16">
        <f>Лист2!F11</f>
      </c>
      <c r="F7" s="16"/>
      <c r="H7" s="77"/>
      <c r="I7" s="77"/>
      <c r="J7" s="77"/>
      <c r="K7" s="77"/>
    </row>
    <row r="8" spans="4:11" ht="36" customHeight="1">
      <c r="D8" s="16"/>
      <c r="E8" s="16">
        <f>Лист3!$M$12</f>
      </c>
      <c r="F8" s="16"/>
      <c r="H8" s="77"/>
      <c r="I8" s="77"/>
      <c r="J8" s="77"/>
      <c r="K8" s="77"/>
    </row>
    <row r="9" spans="4:11" ht="36" customHeight="1">
      <c r="D9" s="16"/>
      <c r="E9" s="16">
        <f>Лист4!D10</f>
      </c>
      <c r="F9" s="16"/>
      <c r="H9" s="77"/>
      <c r="I9" s="77"/>
      <c r="J9" s="77"/>
      <c r="K9" s="77"/>
    </row>
    <row r="10" spans="4:6" ht="36" customHeight="1">
      <c r="D10" s="16"/>
      <c r="E10" s="16">
        <f>Лист5!Q7</f>
      </c>
      <c r="F10" s="16"/>
    </row>
    <row r="11" spans="4:6" ht="36" customHeight="1">
      <c r="D11" s="16"/>
      <c r="E11" s="16">
        <f>COUNTIF(E6:E10,"Правильно!")</f>
        <v>0</v>
      </c>
      <c r="F11" s="16"/>
    </row>
  </sheetData>
  <sheetProtection sheet="1" objects="1" scenarios="1" selectLockedCells="1"/>
  <mergeCells count="4">
    <mergeCell ref="E3:O3"/>
    <mergeCell ref="H5:K5"/>
    <mergeCell ref="H6:K9"/>
    <mergeCell ref="B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Антипова О.В.</dc:creator>
  <cp:keywords/>
  <dc:description/>
  <cp:lastModifiedBy>Антипова О.В.</cp:lastModifiedBy>
  <dcterms:created xsi:type="dcterms:W3CDTF">2012-01-06T18:17:54Z</dcterms:created>
  <dcterms:modified xsi:type="dcterms:W3CDTF">2012-01-12T20:37:52Z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