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tabRatio="599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<sst xmlns="http://schemas.openxmlformats.org/spreadsheetml/2006/main" count="9" uniqueCount="9">
  <si>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Вещество, распадающееся на ионы при растворении в воде.</t>
  </si>
  <si>
    <t>4.Вещество, раствор которого не проводит электрический ток.</t>
  </si>
  <si>
    <t>5. Вещество распадающееся на ионы при растворении в воде.</t>
  </si>
  <si>
    <t>6.Растворимое в воде основание.</t>
  </si>
  <si>
    <t>7.Положительно заряженный ион.</t>
  </si>
  <si>
    <t>1.Реакция присоединения воды.</t>
  </si>
  <si>
    <t>2.Отрицательно заряженный ион.</t>
  </si>
  <si>
    <t>3.Распад электролита на ионы.</t>
  </si>
  <si>
    <t>8.Реакция между щелочью и кислотой.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</si>
</sst>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2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5" fillId="24" borderId="0" xfId="0" applyFont="1" applyFill="1" applyAlignment="1">
      <alignment/>
    </xf>
    <xf numFmtId="0" fontId="1" fillId="22" borderId="14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5" borderId="23" xfId="0" applyFont="1" applyFill="1" applyBorder="1" applyAlignment="1">
      <alignment/>
    </xf>
    <xf numFmtId="0" fontId="1" fillId="25" borderId="24" xfId="0" applyFont="1" applyFill="1" applyBorder="1" applyAlignment="1">
      <alignment/>
    </xf>
    <xf numFmtId="0" fontId="1" fillId="25" borderId="25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209550</xdr:colOff>
      <xdr:row>9</xdr:row>
      <xdr:rowOff>0</xdr:rowOff>
    </xdr:from>
    <xdr:to>
      <xdr:col>29</xdr:col>
      <xdr:colOff>228600</xdr:colOff>
      <xdr:row>13</xdr:row>
      <xdr:rowOff>266700</xdr:rowOff>
    </xdr:to>
    <xdr:pic>
      <xdr:nvPicPr>
        <xdr:cNvPr id="1" name="Picture 1" descr="webshots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524250"/>
          <a:ext cx="48387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171450</xdr:colOff>
      <xdr:row>3</xdr:row>
      <xdr:rowOff>219075</xdr:rowOff>
    </xdr:to>
    <xdr:pic>
      <xdr:nvPicPr>
        <xdr:cNvPr id="2" name="Picture 2" descr="websho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2676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zoomScale="40" zoomScaleNormal="40" zoomScalePageLayoutView="0" workbookViewId="0" topLeftCell="A1">
      <selection activeCell="AJ7" sqref="AJ7"/>
    </sheetView>
  </sheetViews>
  <sheetFormatPr defaultColWidth="5.75390625" defaultRowHeight="12.75"/>
  <cols>
    <col min="1" max="16384" width="5.75390625" style="1" customWidth="1"/>
  </cols>
  <sheetData>
    <row r="1" spans="1:53" ht="32.2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32.25" thickBot="1">
      <c r="A2" s="2"/>
      <c r="B2" s="2"/>
      <c r="C2" s="2"/>
      <c r="D2" s="2"/>
      <c r="E2" s="2"/>
      <c r="F2" s="2"/>
      <c r="G2" s="2"/>
      <c r="H2" s="2"/>
      <c r="I2" s="22">
        <v>1</v>
      </c>
      <c r="J2" s="21"/>
      <c r="K2" s="12"/>
      <c r="L2" s="10"/>
      <c r="M2" s="10"/>
      <c r="N2" s="10"/>
      <c r="O2" s="10"/>
      <c r="P2" s="10"/>
      <c r="Q2" s="10"/>
      <c r="R2" s="10"/>
      <c r="S2" s="11"/>
      <c r="T2" s="2">
        <f>ответы!U2</f>
        <v>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31.5">
      <c r="A3" s="2"/>
      <c r="B3" s="2"/>
      <c r="C3" s="2"/>
      <c r="D3" s="2"/>
      <c r="E3" s="2"/>
      <c r="F3" s="2"/>
      <c r="G3" s="9">
        <v>2</v>
      </c>
      <c r="H3" s="5"/>
      <c r="I3" s="13"/>
      <c r="J3" s="19"/>
      <c r="K3" s="16"/>
      <c r="L3" s="6"/>
      <c r="M3" s="2">
        <f>ответы!N3</f>
        <v>0</v>
      </c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31.5">
      <c r="A4" s="2"/>
      <c r="B4" s="2"/>
      <c r="C4" s="2"/>
      <c r="D4" s="2"/>
      <c r="E4" s="2"/>
      <c r="F4" s="2"/>
      <c r="G4" s="2"/>
      <c r="H4" s="2"/>
      <c r="I4" s="9">
        <v>3</v>
      </c>
      <c r="J4" s="19"/>
      <c r="K4" s="17"/>
      <c r="L4" s="4"/>
      <c r="M4" s="4"/>
      <c r="N4" s="4"/>
      <c r="O4" s="5"/>
      <c r="P4" s="5"/>
      <c r="Q4" s="5"/>
      <c r="R4" s="5"/>
      <c r="S4" s="5"/>
      <c r="T4" s="5"/>
      <c r="U4" s="2">
        <f>ответы!V4</f>
        <v>0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30">
      <c r="A5" s="2"/>
      <c r="B5" s="9">
        <v>4</v>
      </c>
      <c r="C5" s="5"/>
      <c r="D5" s="5"/>
      <c r="E5" s="5"/>
      <c r="F5" s="5"/>
      <c r="G5" s="5"/>
      <c r="H5" s="5"/>
      <c r="I5" s="13"/>
      <c r="J5" s="19"/>
      <c r="K5" s="18"/>
      <c r="L5" s="5"/>
      <c r="M5" s="5"/>
      <c r="N5" s="5"/>
      <c r="O5" s="2">
        <f>ответы!P5</f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29.25" customHeight="1">
      <c r="A6" s="2"/>
      <c r="B6" s="2"/>
      <c r="C6" s="9">
        <v>5</v>
      </c>
      <c r="D6" s="7"/>
      <c r="E6" s="7"/>
      <c r="F6" s="7"/>
      <c r="G6" s="7"/>
      <c r="H6" s="6"/>
      <c r="I6" s="14"/>
      <c r="J6" s="19"/>
      <c r="K6" s="16"/>
      <c r="L6" s="6"/>
      <c r="M6" s="6"/>
      <c r="N6" s="2">
        <f>ответы!O6</f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30">
      <c r="A7" s="2"/>
      <c r="B7" s="2"/>
      <c r="C7" s="2"/>
      <c r="D7" s="2"/>
      <c r="E7" s="2"/>
      <c r="F7" s="2"/>
      <c r="G7" s="9">
        <v>6</v>
      </c>
      <c r="H7" s="4"/>
      <c r="I7" s="15"/>
      <c r="J7" s="19"/>
      <c r="K7" s="17"/>
      <c r="L7" s="4"/>
      <c r="M7" s="5"/>
      <c r="N7" s="2">
        <f>ответы!O7</f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30">
      <c r="A8" s="2"/>
      <c r="B8" s="2"/>
      <c r="C8" s="2"/>
      <c r="D8" s="2"/>
      <c r="E8" s="2"/>
      <c r="F8" s="9">
        <v>7</v>
      </c>
      <c r="G8" s="4"/>
      <c r="H8" s="4"/>
      <c r="I8" s="15"/>
      <c r="J8" s="19"/>
      <c r="K8" s="17"/>
      <c r="L8" s="4"/>
      <c r="M8" s="2">
        <f>ответы!N8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30.75" thickBot="1">
      <c r="A9" s="9">
        <v>8</v>
      </c>
      <c r="B9" s="5"/>
      <c r="C9" s="5"/>
      <c r="D9" s="5"/>
      <c r="E9" s="5"/>
      <c r="F9" s="5"/>
      <c r="G9" s="5"/>
      <c r="H9" s="5"/>
      <c r="I9" s="13"/>
      <c r="J9" s="20"/>
      <c r="K9" s="18"/>
      <c r="L9" s="5"/>
      <c r="M9" s="5"/>
      <c r="N9" s="5"/>
      <c r="O9" s="2">
        <f>ответы!P9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31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31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31.5">
      <c r="A12" s="2"/>
      <c r="B12" s="2"/>
      <c r="C12" s="2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31.5">
      <c r="A13" s="2"/>
      <c r="B13" s="2"/>
      <c r="C13" s="2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31.5">
      <c r="A14" s="2"/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30">
      <c r="A15" s="2"/>
      <c r="B15" s="2"/>
      <c r="C15" s="2" t="s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30">
      <c r="A16" s="2"/>
      <c r="B16" s="2"/>
      <c r="C16" s="2" t="s">
        <v>2</v>
      </c>
      <c r="D16" s="23" t="s"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30">
      <c r="A17" s="2"/>
      <c r="B17" s="2"/>
      <c r="C17" s="23" t="s">
        <v>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30">
      <c r="A18" s="2"/>
      <c r="B18" s="2"/>
      <c r="C18" s="23" t="s">
        <v>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30">
      <c r="A19" s="2"/>
      <c r="B19" s="2"/>
      <c r="C19" s="23" t="s">
        <v>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3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3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30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30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2:53" ht="30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2:53" ht="30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ht="30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30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30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2:53" ht="30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2:53" ht="30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2:53" ht="30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2:53" ht="30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2:53" ht="3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2:53" ht="30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2:53" ht="30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2:27" ht="3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30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30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3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3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3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3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3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3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3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3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3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3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3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3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3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3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3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3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3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3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3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3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3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3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3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3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3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3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3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3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3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3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3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3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3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3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3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</sheetData>
  <sheetProtection/>
  <mergeCells count="4">
    <mergeCell ref="D16:Z16"/>
    <mergeCell ref="C17:Z17"/>
    <mergeCell ref="C18:Z18"/>
    <mergeCell ref="C19:AA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I13" sqref="I13"/>
    </sheetView>
  </sheetViews>
  <sheetFormatPr defaultColWidth="5.75390625" defaultRowHeight="12.75"/>
  <cols>
    <col min="1" max="16384" width="5.75390625" style="1" customWidth="1"/>
  </cols>
  <sheetData>
    <row r="1" spans="1:31" ht="3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>
      <c r="A2" s="2"/>
      <c r="B2" s="2"/>
      <c r="C2" s="2"/>
      <c r="D2" s="2"/>
      <c r="E2" s="2"/>
      <c r="F2" s="2"/>
      <c r="G2" s="2"/>
      <c r="H2" s="2"/>
      <c r="I2" s="9">
        <v>1</v>
      </c>
      <c r="J2" s="8">
        <f>IF(вопросы!J2="Г",1,0)</f>
        <v>0</v>
      </c>
      <c r="K2" s="8">
        <f>IF(вопросы!K2="И",1,0)</f>
        <v>0</v>
      </c>
      <c r="L2" s="8">
        <f>IF(вопросы!L2="Д",1,0)</f>
        <v>0</v>
      </c>
      <c r="M2" s="8">
        <f>IF(вопросы!M2="Р",1,0)</f>
        <v>0</v>
      </c>
      <c r="N2" s="8">
        <f>IF(вопросы!N2="А",1,0)</f>
        <v>0</v>
      </c>
      <c r="O2" s="8">
        <f>IF(вопросы!O2="Т",1,0)</f>
        <v>0</v>
      </c>
      <c r="P2" s="8">
        <f>IF(вопросы!P2="А",1,0)</f>
        <v>0</v>
      </c>
      <c r="Q2" s="8">
        <v>1</v>
      </c>
      <c r="R2" s="8">
        <f>IF(вопросы!R2="И",1,0)</f>
        <v>0</v>
      </c>
      <c r="S2" s="8">
        <f>IF(вопросы!S2="Я",1,0)</f>
        <v>0</v>
      </c>
      <c r="T2" s="2">
        <f>SUM(J2:S2)</f>
        <v>1</v>
      </c>
      <c r="U2" s="2">
        <f>IF(T2&lt;10,0,1)</f>
        <v>0</v>
      </c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0">
      <c r="A3" s="2"/>
      <c r="B3" s="2"/>
      <c r="C3" s="2"/>
      <c r="D3" s="2"/>
      <c r="E3" s="2"/>
      <c r="F3" s="2"/>
      <c r="G3" s="9">
        <v>2</v>
      </c>
      <c r="H3" s="8">
        <f>IF(вопросы!H3="А",1,0)</f>
        <v>0</v>
      </c>
      <c r="I3" s="8">
        <f>IF(вопросы!I3="Н",1,0)</f>
        <v>0</v>
      </c>
      <c r="J3" s="8">
        <f>IF(вопросы!J3="И",1,0)</f>
        <v>0</v>
      </c>
      <c r="K3" s="8">
        <f>IF(вопросы!K3="О",1,0)</f>
        <v>0</v>
      </c>
      <c r="L3" s="8">
        <v>1</v>
      </c>
      <c r="M3" s="2">
        <f>SUM(H3:L3)</f>
        <v>1</v>
      </c>
      <c r="N3" s="3">
        <f>IF(M3&lt;5,0,1)</f>
        <v>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0">
      <c r="A4" s="2"/>
      <c r="B4" s="2"/>
      <c r="C4" s="2"/>
      <c r="D4" s="2"/>
      <c r="E4" s="2"/>
      <c r="F4" s="2"/>
      <c r="G4" s="2"/>
      <c r="H4" s="2"/>
      <c r="I4" s="9">
        <v>3</v>
      </c>
      <c r="J4" s="8">
        <f>IF(вопросы!J4="Д",1,0)</f>
        <v>0</v>
      </c>
      <c r="K4" s="8">
        <f>IF(вопросы!K4="И",1,0)</f>
        <v>0</v>
      </c>
      <c r="L4" s="8">
        <f>IF(вопросы!L4="С",1,0)</f>
        <v>0</v>
      </c>
      <c r="M4" s="8">
        <f>IF(вопросы!M4="С",1,0)</f>
        <v>0</v>
      </c>
      <c r="N4" s="8">
        <f>IF(вопросы!N4="О",1,0)</f>
        <v>0</v>
      </c>
      <c r="O4" s="8">
        <f>IF(вопросы!O4="Ц",1,0)</f>
        <v>0</v>
      </c>
      <c r="P4" s="8">
        <f>IF(вопросы!P4="И",1,0)</f>
        <v>0</v>
      </c>
      <c r="Q4" s="8">
        <f>IF(вопросы!Q4="А",1,0)</f>
        <v>0</v>
      </c>
      <c r="R4" s="8">
        <f>IF(вопросы!R4="Ц",1,0)</f>
        <v>0</v>
      </c>
      <c r="S4" s="8">
        <f>IF(вопросы!S4="И",1,0)</f>
        <v>0</v>
      </c>
      <c r="T4" s="8">
        <f>IF(вопросы!T4="Я",1,0)</f>
        <v>0</v>
      </c>
      <c r="U4" s="2">
        <f>SUM(J4:T4)</f>
        <v>0</v>
      </c>
      <c r="V4" s="2">
        <f>IF(U4&lt;11,0,1)</f>
        <v>0</v>
      </c>
      <c r="W4" s="2"/>
      <c r="X4" s="2"/>
      <c r="Y4" s="2"/>
      <c r="Z4" s="2"/>
      <c r="AA4" s="2"/>
      <c r="AB4" s="2"/>
      <c r="AC4" s="2"/>
      <c r="AD4" s="2"/>
      <c r="AE4" s="2"/>
    </row>
    <row r="5" spans="1:31" ht="30">
      <c r="A5" s="2"/>
      <c r="B5" s="9">
        <v>4</v>
      </c>
      <c r="C5" s="8">
        <f>IF(вопросы!C5="Н",1,0)</f>
        <v>0</v>
      </c>
      <c r="D5" s="8">
        <f>IF(вопросы!D5="Е",1,0)</f>
        <v>0</v>
      </c>
      <c r="E5" s="8">
        <f>IF(вопросы!E5="Э",1,0)</f>
        <v>0</v>
      </c>
      <c r="F5" s="8">
        <f>IF(вопросы!F5="Л",1,0)</f>
        <v>0</v>
      </c>
      <c r="G5" s="8">
        <f>IF(вопросы!G5="Е",1,0)</f>
        <v>0</v>
      </c>
      <c r="H5" s="8">
        <f>IF(вопросы!H5="К",1,0)</f>
        <v>0</v>
      </c>
      <c r="I5" s="8">
        <f>IF(вопросы!I5="Т",1,0)</f>
        <v>0</v>
      </c>
      <c r="J5" s="8">
        <f>IF(вопросы!J5="Р",1,0)</f>
        <v>0</v>
      </c>
      <c r="K5" s="8">
        <f>IF(вопросы!K5="О",1,0)</f>
        <v>0</v>
      </c>
      <c r="L5" s="8">
        <f>IF(вопросы!L5="Л",1,0)</f>
        <v>0</v>
      </c>
      <c r="M5" s="8">
        <f>IF(вопросы!M5="И",1,0)</f>
        <v>0</v>
      </c>
      <c r="N5" s="8">
        <f>IF(вопросы!N5="Т",1,0)</f>
        <v>0</v>
      </c>
      <c r="O5" s="2">
        <f>SUM(C5:N5)</f>
        <v>0</v>
      </c>
      <c r="P5" s="2">
        <f>IF(O5&lt;12,0,1)</f>
        <v>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0">
      <c r="A6" s="2"/>
      <c r="B6" s="2"/>
      <c r="C6" s="9">
        <v>5</v>
      </c>
      <c r="D6" s="8">
        <f>IF(вопросы!D6="Э",1,0)</f>
        <v>0</v>
      </c>
      <c r="E6" s="8">
        <f>IF(вопросы!E6="Л",1,0)</f>
        <v>0</v>
      </c>
      <c r="F6" s="8">
        <f>IF(вопросы!F6="Е",1,0)</f>
        <v>0</v>
      </c>
      <c r="G6" s="8">
        <f>IF(вопросы!G6="К",1,0)</f>
        <v>0</v>
      </c>
      <c r="H6" s="8">
        <f>IF(вопросы!H6="Т",1,0)</f>
        <v>0</v>
      </c>
      <c r="I6" s="8">
        <f>IF(вопросы!I6="Р",1,0)</f>
        <v>0</v>
      </c>
      <c r="J6" s="8">
        <f>IF(вопросы!J6="О",1,0)</f>
        <v>0</v>
      </c>
      <c r="K6" s="8">
        <f>IF(вопросы!K6="Л",1,0)</f>
        <v>0</v>
      </c>
      <c r="L6" s="8">
        <f>IF(вопросы!L6="И",1,0)</f>
        <v>0</v>
      </c>
      <c r="M6" s="8">
        <f>IF(вопросы!M6="Т",1,0)</f>
        <v>0</v>
      </c>
      <c r="N6" s="2">
        <f>SUM(D6:M6)</f>
        <v>0</v>
      </c>
      <c r="O6" s="2">
        <f>IF(N6&lt;10,0,1)</f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0">
      <c r="A7" s="2"/>
      <c r="B7" s="2"/>
      <c r="C7" s="2"/>
      <c r="D7" s="2"/>
      <c r="E7" s="2"/>
      <c r="F7" s="2"/>
      <c r="G7" s="9">
        <v>6</v>
      </c>
      <c r="H7" s="8">
        <f>IF(вопросы!H7="Щ",1,0)</f>
        <v>0</v>
      </c>
      <c r="I7" s="8">
        <f>IF(вопросы!I7="Е",1,0)</f>
        <v>0</v>
      </c>
      <c r="J7" s="8">
        <f>IF(вопросы!J7="Л",1,0)</f>
        <v>0</v>
      </c>
      <c r="K7" s="8">
        <f>IF(вопросы!K7="О",1,0)</f>
        <v>0</v>
      </c>
      <c r="L7" s="8">
        <f>IF(вопросы!L7="Ч",1,0)</f>
        <v>0</v>
      </c>
      <c r="M7" s="8">
        <f>IF(вопросы!M7="Ь",1,0)</f>
        <v>0</v>
      </c>
      <c r="N7" s="2">
        <f>SUM(H7:M7)</f>
        <v>0</v>
      </c>
      <c r="O7" s="2">
        <f>IF(N7&lt;6,0,1)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0">
      <c r="A8" s="2"/>
      <c r="B8" s="2"/>
      <c r="C8" s="2"/>
      <c r="D8" s="2"/>
      <c r="E8" s="2"/>
      <c r="F8" s="9">
        <v>7</v>
      </c>
      <c r="G8" s="8">
        <f>IF(вопросы!G8="К",1,0)</f>
        <v>0</v>
      </c>
      <c r="H8" s="8">
        <f>IF(вопросы!H8="А",1,0)</f>
        <v>0</v>
      </c>
      <c r="I8" s="8">
        <f>IF(вопросы!I8="Т",1,0)</f>
        <v>0</v>
      </c>
      <c r="J8" s="8">
        <f>IF(вопросы!J8="И",1,0)</f>
        <v>0</v>
      </c>
      <c r="K8" s="8">
        <f>IF(вопросы!K8="О",1,0)</f>
        <v>0</v>
      </c>
      <c r="L8" s="8">
        <f>IF(вопросы!L8="Н",1,0)</f>
        <v>0</v>
      </c>
      <c r="M8" s="2">
        <f>SUM(G8:L8)</f>
        <v>0</v>
      </c>
      <c r="N8" s="2">
        <f>IF(M8&lt;6,0,1)</f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0">
      <c r="A9" s="9">
        <v>8</v>
      </c>
      <c r="B9" s="8">
        <f>IF(вопросы!B9="Н",1,0)</f>
        <v>0</v>
      </c>
      <c r="C9" s="8">
        <f>IF(вопросы!C9="Е",1,0)</f>
        <v>0</v>
      </c>
      <c r="D9" s="8">
        <f>IF(вопросы!D9="Й",1,0)</f>
        <v>0</v>
      </c>
      <c r="E9" s="8">
        <f>IF(вопросы!E9="Т",1,0)</f>
        <v>0</v>
      </c>
      <c r="F9" s="8">
        <f>IF(вопросы!F9="Р",1,0)</f>
        <v>0</v>
      </c>
      <c r="G9" s="8">
        <f>IF(вопросы!G9="А",1,0)</f>
        <v>0</v>
      </c>
      <c r="H9" s="8">
        <f>IF(вопросы!H9="Л",1,0)</f>
        <v>0</v>
      </c>
      <c r="I9" s="8">
        <f>IF(вопросы!I9="И",1,0)</f>
        <v>0</v>
      </c>
      <c r="J9" s="8">
        <f>IF(вопросы!J9="З",1,0)</f>
        <v>0</v>
      </c>
      <c r="K9" s="8">
        <f>IF(вопросы!K9="А",1,0)</f>
        <v>0</v>
      </c>
      <c r="L9" s="8">
        <f>IF(вопросы!L9="Ц",1,0)</f>
        <v>0</v>
      </c>
      <c r="M9" s="8">
        <f>IF(вопросы!M9="И",1,0)</f>
        <v>0</v>
      </c>
      <c r="N9" s="8">
        <f>IF(вопросы!N9="Я",1,0)</f>
        <v>0</v>
      </c>
      <c r="O9" s="2">
        <f>SUM(B9:N9)</f>
        <v>0</v>
      </c>
      <c r="P9" s="2">
        <f>IF(O9&lt;13,0,1)</f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4" ht="3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3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3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3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3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3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26" ht="3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COMPFNY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артём</cp:lastModifiedBy>
  <dcterms:created xsi:type="dcterms:W3CDTF">2007-03-20T11:21:09Z</dcterms:created>
  <dcterms:modified xsi:type="dcterms:W3CDTF">2011-12-19T07:56:39Z</dcterms:modified>
  <cp:category/>
  <cp:version/>
  <cp:contentType/>
  <cp:contentStatus/>
</cp:coreProperties>
</file>