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16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<sst xmlns="http://schemas.openxmlformats.org/spreadsheetml/2006/main" count="25" uniqueCount="25">
  <si>
    <t>время</t>
  </si>
  <si>
    <t>вещество - индуктор</t>
  </si>
  <si>
    <t>репрессор вкл/выкл</t>
  </si>
  <si>
    <t>белок</t>
  </si>
  <si>
    <t>моделирование работы лактозного оперона</t>
  </si>
  <si>
    <t>пороговое значение индуктора для включения репрессора</t>
  </si>
  <si>
    <t>коэффициент синтеза белка при одной трансляции</t>
  </si>
  <si>
    <t>коэффициент взаимодействия белка и индуктора</t>
  </si>
  <si>
    <t>количество индуктора, поступаемого с внешней среды</t>
  </si>
  <si>
    <t>Регулирование концентрации глюкозы в крови</t>
  </si>
  <si>
    <t>концентрация глюкозы в крови</t>
  </si>
  <si>
    <t>инсулин</t>
  </si>
  <si>
    <t>стоматостатин</t>
  </si>
  <si>
    <t>глюкоган</t>
  </si>
  <si>
    <t>гликоген</t>
  </si>
  <si>
    <t>жир</t>
  </si>
  <si>
    <t>аминокислоты</t>
  </si>
  <si>
    <t>пища</t>
  </si>
  <si>
    <t>оптимальная концентрация глюкозы</t>
  </si>
  <si>
    <t>интенсивная мышечная работа</t>
  </si>
  <si>
    <t>кол глюкозы поступающее из пищи</t>
  </si>
  <si>
    <t>кол. глюкозы на мышечную работу</t>
  </si>
  <si>
    <t>градиент концентрации глюкозы</t>
  </si>
  <si>
    <t>начальный запас гликогена</t>
  </si>
  <si>
    <t>начальный запас аминокислот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</si>
</sst>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9"/>
      <color indexed="8"/>
      <name val="Arial Cyr"/>
      <family val="0"/>
    </font>
    <font>
      <sz val="17.4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24"/>
          <c:w val="0.673"/>
          <c:h val="0.952"/>
        </c:manualLayout>
      </c:layout>
      <c:lineChart>
        <c:grouping val="standard"/>
        <c:varyColors val="0"/>
        <c:ser>
          <c:idx val="0"/>
          <c:order val="0"/>
          <c:tx>
            <c:strRef>
              <c:f>Лист1!$B$6</c:f>
              <c:strCache>
                <c:ptCount val="1"/>
                <c:pt idx="0">
                  <c:v>вещество - индуктор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Лист1!$B$7:$C$30</c:f>
              <c:multiLvlStrCache/>
            </c:multiLvlStrRef>
          </c:cat>
          <c:val>
            <c:numRef>
              <c:f>Лист1!$B$7:$B$30</c:f>
              <c:numCache/>
            </c:numRef>
          </c:val>
          <c:smooth val="0"/>
        </c:ser>
        <c:ser>
          <c:idx val="1"/>
          <c:order val="1"/>
          <c:tx>
            <c:strRef>
              <c:f>Лист1!$D$6</c:f>
              <c:strCache>
                <c:ptCount val="1"/>
                <c:pt idx="0">
                  <c:v>белок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Лист1!$D$7:$D$30</c:f>
              <c:numCache/>
            </c:numRef>
          </c:val>
          <c:smooth val="0"/>
        </c:ser>
        <c:marker val="1"/>
        <c:axId val="39806355"/>
        <c:axId val="22712876"/>
      </c:lineChart>
      <c:catAx>
        <c:axId val="39806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712876"/>
        <c:crosses val="autoZero"/>
        <c:auto val="1"/>
        <c:lblOffset val="100"/>
        <c:tickLblSkip val="2"/>
        <c:noMultiLvlLbl val="0"/>
      </c:catAx>
      <c:valAx>
        <c:axId val="227128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06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25"/>
          <c:y val="0.343"/>
          <c:w val="0.2837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0975"/>
          <c:w val="0.978"/>
          <c:h val="0.86675"/>
        </c:manualLayout>
      </c:layout>
      <c:lineChart>
        <c:grouping val="standard"/>
        <c:varyColors val="0"/>
        <c:ser>
          <c:idx val="0"/>
          <c:order val="0"/>
          <c:tx>
            <c:strRef>
              <c:f>Лист3!$F$9</c:f>
              <c:strCache>
                <c:ptCount val="1"/>
                <c:pt idx="0">
                  <c:v>гликоген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Лист3!$A$9:$A$42</c:f>
              <c:strCache/>
            </c:strRef>
          </c:cat>
          <c:val>
            <c:numRef>
              <c:f>Лист3!$F$9:$F$42</c:f>
              <c:numCache/>
            </c:numRef>
          </c:val>
          <c:smooth val="0"/>
        </c:ser>
        <c:ser>
          <c:idx val="2"/>
          <c:order val="1"/>
          <c:tx>
            <c:strRef>
              <c:f>Лист3!$H$9</c:f>
              <c:strCache>
                <c:ptCount val="1"/>
                <c:pt idx="0">
                  <c:v>жир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Лист3!$A$9:$A$42</c:f>
              <c:strCache/>
            </c:strRef>
          </c:cat>
          <c:val>
            <c:numRef>
              <c:f>Лист3!$H$9:$H$42</c:f>
              <c:numCache/>
            </c:numRef>
          </c:val>
          <c:smooth val="0"/>
        </c:ser>
        <c:ser>
          <c:idx val="4"/>
          <c:order val="2"/>
          <c:tx>
            <c:strRef>
              <c:f>Лист3!$J$9</c:f>
              <c:strCache>
                <c:ptCount val="1"/>
                <c:pt idx="0">
                  <c:v>аминокислоты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Лист3!$A$9:$A$42</c:f>
              <c:strCache/>
            </c:strRef>
          </c:cat>
          <c:val>
            <c:numRef>
              <c:f>Лист3!$J$9:$J$42</c:f>
              <c:numCache/>
            </c:numRef>
          </c:val>
          <c:smooth val="0"/>
        </c:ser>
        <c:ser>
          <c:idx val="6"/>
          <c:order val="3"/>
          <c:tx>
            <c:strRef>
              <c:f>Лист3!$L$9</c:f>
              <c:strCache>
                <c:ptCount val="1"/>
                <c:pt idx="0">
                  <c:v>интенсивная мышечная работа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Лист3!$A$9:$A$42</c:f>
              <c:strCache/>
            </c:strRef>
          </c:cat>
          <c:val>
            <c:numRef>
              <c:f>Лист3!$L$9:$L$42</c:f>
              <c:numCache/>
            </c:numRef>
          </c:val>
          <c:smooth val="0"/>
        </c:ser>
        <c:ser>
          <c:idx val="7"/>
          <c:order val="4"/>
          <c:tx>
            <c:strRef>
              <c:f>Лист3!$M$9</c:f>
              <c:strCache>
                <c:ptCount val="1"/>
                <c:pt idx="0">
                  <c:v>пища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Лист3!$A$9:$A$42</c:f>
              <c:strCache/>
            </c:strRef>
          </c:cat>
          <c:val>
            <c:numRef>
              <c:f>Лист3!$M$9:$M$42</c:f>
              <c:numCache/>
            </c:numRef>
          </c:val>
          <c:smooth val="0"/>
        </c:ser>
        <c:ser>
          <c:idx val="1"/>
          <c:order val="5"/>
          <c:tx>
            <c:strRef>
              <c:f>Лист3!$B$9</c:f>
              <c:strCache>
                <c:ptCount val="1"/>
                <c:pt idx="0">
                  <c:v>градиент концентрации глюкозы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Лист3!$A$9:$A$42</c:f>
              <c:strCache/>
            </c:strRef>
          </c:cat>
          <c:val>
            <c:numRef>
              <c:f>Лист3!$B$10:$B$42</c:f>
              <c:numCache/>
            </c:numRef>
          </c:val>
          <c:smooth val="0"/>
        </c:ser>
        <c:marker val="1"/>
        <c:axId val="3089293"/>
        <c:axId val="27803638"/>
      </c:lineChart>
      <c:catAx>
        <c:axId val="308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803638"/>
        <c:crosses val="autoZero"/>
        <c:auto val="0"/>
        <c:lblOffset val="100"/>
        <c:tickLblSkip val="2"/>
        <c:noMultiLvlLbl val="0"/>
      </c:catAx>
      <c:valAx>
        <c:axId val="27803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89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625"/>
          <c:y val="0.8875"/>
          <c:w val="0.9245"/>
          <c:h val="0.1065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0975"/>
          <c:w val="0.978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Лист3!$F$9</c:f>
              <c:strCache>
                <c:ptCount val="1"/>
                <c:pt idx="0">
                  <c:v>гликоген</c:v>
                </c:pt>
              </c:strCache>
            </c:strRef>
          </c:tx>
          <c:spPr>
            <a:solidFill>
              <a:srgbClr val="9999FF"/>
            </a:solidFill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Лист3!$A$9:$A$42</c:f>
              <c:strCache/>
            </c:strRef>
          </c:cat>
          <c:val>
            <c:numRef>
              <c:f>Лист3!$F$9:$F$42</c:f>
              <c:numCache/>
            </c:numRef>
          </c:val>
        </c:ser>
        <c:ser>
          <c:idx val="2"/>
          <c:order val="1"/>
          <c:tx>
            <c:strRef>
              <c:f>Лист3!$H$9</c:f>
              <c:strCache>
                <c:ptCount val="1"/>
                <c:pt idx="0">
                  <c:v>жир</c:v>
                </c:pt>
              </c:strCache>
            </c:strRef>
          </c:tx>
          <c:spPr>
            <a:solidFill>
              <a:srgbClr val="FFFFCC"/>
            </a:solidFill>
            <a:ln w="254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Лист3!$A$9:$A$42</c:f>
              <c:strCache/>
            </c:strRef>
          </c:cat>
          <c:val>
            <c:numRef>
              <c:f>Лист3!$H$9:$H$42</c:f>
              <c:numCache/>
            </c:numRef>
          </c:val>
        </c:ser>
        <c:ser>
          <c:idx val="4"/>
          <c:order val="2"/>
          <c:tx>
            <c:strRef>
              <c:f>Лист3!$J$9</c:f>
              <c:strCache>
                <c:ptCount val="1"/>
                <c:pt idx="0">
                  <c:v>аминокислоты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Лист3!$A$9:$A$42</c:f>
              <c:strCache/>
            </c:strRef>
          </c:cat>
          <c:val>
            <c:numRef>
              <c:f>Лист3!$J$9:$J$42</c:f>
              <c:numCache/>
            </c:numRef>
          </c:val>
        </c:ser>
        <c:ser>
          <c:idx val="6"/>
          <c:order val="3"/>
          <c:tx>
            <c:strRef>
              <c:f>Лист3!$L$9</c:f>
              <c:strCache>
                <c:ptCount val="1"/>
                <c:pt idx="0">
                  <c:v>интенсивная мышечная работа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Лист3!$A$9:$A$42</c:f>
              <c:strCache/>
            </c:strRef>
          </c:cat>
          <c:val>
            <c:numRef>
              <c:f>Лист3!$L$9:$L$42</c:f>
              <c:numCache/>
            </c:numRef>
          </c:val>
        </c:ser>
        <c:ser>
          <c:idx val="7"/>
          <c:order val="4"/>
          <c:tx>
            <c:strRef>
              <c:f>Лист3!$M$9</c:f>
              <c:strCache>
                <c:ptCount val="1"/>
                <c:pt idx="0">
                  <c:v>пища</c:v>
                </c:pt>
              </c:strCache>
            </c:strRef>
          </c:tx>
          <c:spPr>
            <a:solidFill>
              <a:srgbClr val="CCCCFF"/>
            </a:solidFill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Лист3!$A$9:$A$42</c:f>
              <c:strCache/>
            </c:strRef>
          </c:cat>
          <c:val>
            <c:numRef>
              <c:f>Лист3!$M$9:$M$42</c:f>
              <c:numCache/>
            </c:numRef>
          </c:val>
        </c:ser>
        <c:ser>
          <c:idx val="1"/>
          <c:order val="5"/>
          <c:tx>
            <c:strRef>
              <c:f>Лист3!$B$9</c:f>
              <c:strCache>
                <c:ptCount val="1"/>
                <c:pt idx="0">
                  <c:v>градиент концентрации глюкозы</c:v>
                </c:pt>
              </c:strCache>
            </c:strRef>
          </c:tx>
          <c:spPr>
            <a:solidFill>
              <a:srgbClr val="993366"/>
            </a:solidFill>
            <a:ln w="381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Лист3!$A$9:$A$42</c:f>
              <c:strCache/>
            </c:strRef>
          </c:cat>
          <c:val>
            <c:numRef>
              <c:f>Лист3!$B$10:$B$42</c:f>
              <c:numCache/>
            </c:numRef>
          </c:val>
        </c:ser>
        <c:axId val="48906151"/>
        <c:axId val="37502176"/>
      </c:barChart>
      <c:catAx>
        <c:axId val="48906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02176"/>
        <c:crosses val="autoZero"/>
        <c:auto val="0"/>
        <c:lblOffset val="100"/>
        <c:tickLblSkip val="2"/>
        <c:noMultiLvlLbl val="0"/>
      </c:catAx>
      <c:valAx>
        <c:axId val="37502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906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875"/>
          <c:y val="0.8875"/>
          <c:w val="0.906"/>
          <c:h val="0.1065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5</xdr:row>
      <xdr:rowOff>76200</xdr:rowOff>
    </xdr:from>
    <xdr:to>
      <xdr:col>13</xdr:col>
      <xdr:colOff>285750</xdr:colOff>
      <xdr:row>30</xdr:row>
      <xdr:rowOff>57150</xdr:rowOff>
    </xdr:to>
    <xdr:graphicFrame>
      <xdr:nvGraphicFramePr>
        <xdr:cNvPr id="1" name="Chart 56"/>
        <xdr:cNvGraphicFramePr/>
      </xdr:nvGraphicFramePr>
      <xdr:xfrm>
        <a:off x="4610100" y="885825"/>
        <a:ext cx="62865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42</xdr:row>
      <xdr:rowOff>76200</xdr:rowOff>
    </xdr:from>
    <xdr:to>
      <xdr:col>15</xdr:col>
      <xdr:colOff>133350</xdr:colOff>
      <xdr:row>102</xdr:row>
      <xdr:rowOff>95250</xdr:rowOff>
    </xdr:to>
    <xdr:graphicFrame>
      <xdr:nvGraphicFramePr>
        <xdr:cNvPr id="1" name="Chart 3"/>
        <xdr:cNvGraphicFramePr/>
      </xdr:nvGraphicFramePr>
      <xdr:xfrm>
        <a:off x="142875" y="7200900"/>
        <a:ext cx="10020300" cy="973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106</xdr:row>
      <xdr:rowOff>0</xdr:rowOff>
    </xdr:from>
    <xdr:to>
      <xdr:col>15</xdr:col>
      <xdr:colOff>0</xdr:colOff>
      <xdr:row>166</xdr:row>
      <xdr:rowOff>28575</xdr:rowOff>
    </xdr:to>
    <xdr:graphicFrame>
      <xdr:nvGraphicFramePr>
        <xdr:cNvPr id="2" name="Chart 4"/>
        <xdr:cNvGraphicFramePr/>
      </xdr:nvGraphicFramePr>
      <xdr:xfrm>
        <a:off x="0" y="17487900"/>
        <a:ext cx="10029825" cy="974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30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2" max="2" width="16.375" style="0" customWidth="1"/>
    <col min="3" max="3" width="21.625" style="0" customWidth="1"/>
    <col min="4" max="4" width="11.25390625" style="0" customWidth="1"/>
  </cols>
  <sheetData>
    <row r="1" ht="12.75">
      <c r="A1" s="2" t="s">
        <v>4</v>
      </c>
    </row>
    <row r="2" spans="1:5" ht="12.75">
      <c r="A2" s="4" t="s">
        <v>8</v>
      </c>
      <c r="E2" s="3">
        <v>10</v>
      </c>
    </row>
    <row r="3" spans="1:5" ht="12.75">
      <c r="A3" t="s">
        <v>5</v>
      </c>
      <c r="E3" s="3">
        <v>10</v>
      </c>
    </row>
    <row r="4" spans="1:5" ht="12.75">
      <c r="A4" t="s">
        <v>6</v>
      </c>
      <c r="E4" s="3">
        <v>5</v>
      </c>
    </row>
    <row r="5" spans="1:5" ht="12.75">
      <c r="A5" t="s">
        <v>7</v>
      </c>
      <c r="E5" s="3">
        <v>4</v>
      </c>
    </row>
    <row r="6" spans="1:4" ht="12.75">
      <c r="A6" s="5" t="s">
        <v>0</v>
      </c>
      <c r="B6" s="5" t="s">
        <v>1</v>
      </c>
      <c r="C6" s="5" t="s">
        <v>2</v>
      </c>
      <c r="D6" s="5" t="s">
        <v>3</v>
      </c>
    </row>
    <row r="7" spans="1:4" ht="12.75">
      <c r="A7" s="1">
        <v>1</v>
      </c>
      <c r="B7" s="1">
        <f>E2</f>
        <v>10</v>
      </c>
      <c r="C7" s="1" t="str">
        <f>IF(B7&gt;=$E$3,"включен","выключен")</f>
        <v>включен</v>
      </c>
      <c r="D7" s="1">
        <v>0</v>
      </c>
    </row>
    <row r="8" spans="1:4" ht="12.75">
      <c r="A8" s="1">
        <v>2</v>
      </c>
      <c r="B8" s="1">
        <f aca="true" t="shared" si="0" ref="B8:B30">B7+$E$2-$E$5*D7</f>
        <v>20</v>
      </c>
      <c r="C8" s="1" t="str">
        <f aca="true" t="shared" si="1" ref="C8:C30">IF(B8&gt;=$E$3,"включен","выключен")</f>
        <v>включен</v>
      </c>
      <c r="D8" s="1">
        <f>IF(B8&gt;=$E$3,$E$4,0)</f>
        <v>5</v>
      </c>
    </row>
    <row r="9" spans="1:4" ht="12.75">
      <c r="A9" s="1">
        <v>3</v>
      </c>
      <c r="B9" s="1">
        <f t="shared" si="0"/>
        <v>10</v>
      </c>
      <c r="C9" s="1" t="str">
        <f t="shared" si="1"/>
        <v>включен</v>
      </c>
      <c r="D9" s="1">
        <f>IF(B9&gt;=$E$3,$E$4,0)</f>
        <v>5</v>
      </c>
    </row>
    <row r="10" spans="1:4" ht="12.75">
      <c r="A10" s="1">
        <v>4</v>
      </c>
      <c r="B10" s="1">
        <f t="shared" si="0"/>
        <v>0</v>
      </c>
      <c r="C10" s="1" t="str">
        <f t="shared" si="1"/>
        <v>выключен</v>
      </c>
      <c r="D10" s="1">
        <f>IF(B10&gt;=$E$3,$E$4,0)</f>
        <v>0</v>
      </c>
    </row>
    <row r="11" spans="1:4" ht="12.75">
      <c r="A11" s="1">
        <v>5</v>
      </c>
      <c r="B11" s="1">
        <f t="shared" si="0"/>
        <v>10</v>
      </c>
      <c r="C11" s="1" t="str">
        <f t="shared" si="1"/>
        <v>включен</v>
      </c>
      <c r="D11" s="1">
        <f aca="true" t="shared" si="2" ref="D11:D24">IF(B11&gt;=$E$3,$E$4,0)</f>
        <v>5</v>
      </c>
    </row>
    <row r="12" spans="1:4" ht="12.75">
      <c r="A12" s="1">
        <v>6</v>
      </c>
      <c r="B12" s="1">
        <f t="shared" si="0"/>
        <v>0</v>
      </c>
      <c r="C12" s="1" t="str">
        <f t="shared" si="1"/>
        <v>выключен</v>
      </c>
      <c r="D12" s="1">
        <f t="shared" si="2"/>
        <v>0</v>
      </c>
    </row>
    <row r="13" spans="1:4" ht="12.75">
      <c r="A13" s="1">
        <v>7</v>
      </c>
      <c r="B13" s="1">
        <f t="shared" si="0"/>
        <v>10</v>
      </c>
      <c r="C13" s="1" t="str">
        <f t="shared" si="1"/>
        <v>включен</v>
      </c>
      <c r="D13" s="1">
        <f t="shared" si="2"/>
        <v>5</v>
      </c>
    </row>
    <row r="14" spans="1:4" ht="12.75">
      <c r="A14" s="1">
        <v>8</v>
      </c>
      <c r="B14" s="1">
        <f t="shared" si="0"/>
        <v>0</v>
      </c>
      <c r="C14" s="1" t="str">
        <f t="shared" si="1"/>
        <v>выключен</v>
      </c>
      <c r="D14" s="1">
        <f t="shared" si="2"/>
        <v>0</v>
      </c>
    </row>
    <row r="15" spans="1:4" ht="12.75">
      <c r="A15" s="1">
        <v>9</v>
      </c>
      <c r="B15" s="1">
        <f t="shared" si="0"/>
        <v>10</v>
      </c>
      <c r="C15" s="1" t="str">
        <f t="shared" si="1"/>
        <v>включен</v>
      </c>
      <c r="D15" s="1">
        <f t="shared" si="2"/>
        <v>5</v>
      </c>
    </row>
    <row r="16" spans="1:4" ht="12.75">
      <c r="A16" s="1">
        <v>10</v>
      </c>
      <c r="B16" s="1">
        <f t="shared" si="0"/>
        <v>0</v>
      </c>
      <c r="C16" s="1" t="str">
        <f t="shared" si="1"/>
        <v>выключен</v>
      </c>
      <c r="D16" s="1">
        <f t="shared" si="2"/>
        <v>0</v>
      </c>
    </row>
    <row r="17" spans="1:4" ht="12.75">
      <c r="A17" s="1">
        <v>11</v>
      </c>
      <c r="B17" s="1">
        <f t="shared" si="0"/>
        <v>10</v>
      </c>
      <c r="C17" s="1" t="str">
        <f t="shared" si="1"/>
        <v>включен</v>
      </c>
      <c r="D17" s="1">
        <f t="shared" si="2"/>
        <v>5</v>
      </c>
    </row>
    <row r="18" spans="1:4" ht="12.75">
      <c r="A18" s="1">
        <v>12</v>
      </c>
      <c r="B18" s="1">
        <f t="shared" si="0"/>
        <v>0</v>
      </c>
      <c r="C18" s="1" t="str">
        <f t="shared" si="1"/>
        <v>выключен</v>
      </c>
      <c r="D18" s="1">
        <f t="shared" si="2"/>
        <v>0</v>
      </c>
    </row>
    <row r="19" spans="1:4" ht="12.75">
      <c r="A19" s="1">
        <v>13</v>
      </c>
      <c r="B19" s="1">
        <f t="shared" si="0"/>
        <v>10</v>
      </c>
      <c r="C19" s="1" t="str">
        <f t="shared" si="1"/>
        <v>включен</v>
      </c>
      <c r="D19" s="1">
        <f t="shared" si="2"/>
        <v>5</v>
      </c>
    </row>
    <row r="20" spans="1:4" ht="12.75">
      <c r="A20" s="1">
        <v>14</v>
      </c>
      <c r="B20" s="1">
        <f t="shared" si="0"/>
        <v>0</v>
      </c>
      <c r="C20" s="1" t="str">
        <f t="shared" si="1"/>
        <v>выключен</v>
      </c>
      <c r="D20" s="1">
        <f t="shared" si="2"/>
        <v>0</v>
      </c>
    </row>
    <row r="21" spans="1:4" ht="12.75">
      <c r="A21" s="1">
        <v>15</v>
      </c>
      <c r="B21" s="1">
        <f t="shared" si="0"/>
        <v>10</v>
      </c>
      <c r="C21" s="1" t="str">
        <f t="shared" si="1"/>
        <v>включен</v>
      </c>
      <c r="D21" s="1">
        <f t="shared" si="2"/>
        <v>5</v>
      </c>
    </row>
    <row r="22" spans="1:4" ht="12.75">
      <c r="A22" s="1">
        <v>16</v>
      </c>
      <c r="B22" s="1">
        <f t="shared" si="0"/>
        <v>0</v>
      </c>
      <c r="C22" s="1" t="str">
        <f t="shared" si="1"/>
        <v>выключен</v>
      </c>
      <c r="D22" s="1">
        <f t="shared" si="2"/>
        <v>0</v>
      </c>
    </row>
    <row r="23" spans="1:4" ht="12.75">
      <c r="A23" s="1">
        <v>17</v>
      </c>
      <c r="B23" s="1">
        <f t="shared" si="0"/>
        <v>10</v>
      </c>
      <c r="C23" s="1" t="str">
        <f t="shared" si="1"/>
        <v>включен</v>
      </c>
      <c r="D23" s="1">
        <f t="shared" si="2"/>
        <v>5</v>
      </c>
    </row>
    <row r="24" spans="1:4" ht="12.75">
      <c r="A24" s="1">
        <v>18</v>
      </c>
      <c r="B24" s="1">
        <f t="shared" si="0"/>
        <v>0</v>
      </c>
      <c r="C24" s="1" t="str">
        <f t="shared" si="1"/>
        <v>выключен</v>
      </c>
      <c r="D24" s="1">
        <f t="shared" si="2"/>
        <v>0</v>
      </c>
    </row>
    <row r="25" spans="1:4" ht="12.75">
      <c r="A25" s="1">
        <v>19</v>
      </c>
      <c r="B25" s="1">
        <f t="shared" si="0"/>
        <v>10</v>
      </c>
      <c r="C25" s="1" t="str">
        <f t="shared" si="1"/>
        <v>включен</v>
      </c>
      <c r="D25" s="1">
        <f aca="true" t="shared" si="3" ref="D25:D30">IF(B25&gt;=$E$3,$E$4,0)</f>
        <v>5</v>
      </c>
    </row>
    <row r="26" spans="1:4" ht="12.75">
      <c r="A26" s="1">
        <v>20</v>
      </c>
      <c r="B26" s="1">
        <f t="shared" si="0"/>
        <v>0</v>
      </c>
      <c r="C26" s="1" t="str">
        <f t="shared" si="1"/>
        <v>выключен</v>
      </c>
      <c r="D26" s="1">
        <f t="shared" si="3"/>
        <v>0</v>
      </c>
    </row>
    <row r="27" spans="1:4" ht="12.75">
      <c r="A27" s="1">
        <v>21</v>
      </c>
      <c r="B27" s="1">
        <f t="shared" si="0"/>
        <v>10</v>
      </c>
      <c r="C27" s="1" t="str">
        <f t="shared" si="1"/>
        <v>включен</v>
      </c>
      <c r="D27" s="1">
        <f t="shared" si="3"/>
        <v>5</v>
      </c>
    </row>
    <row r="28" spans="1:4" ht="12.75">
      <c r="A28" s="1">
        <v>22</v>
      </c>
      <c r="B28" s="1">
        <f t="shared" si="0"/>
        <v>0</v>
      </c>
      <c r="C28" s="1" t="str">
        <f t="shared" si="1"/>
        <v>выключен</v>
      </c>
      <c r="D28" s="1">
        <f t="shared" si="3"/>
        <v>0</v>
      </c>
    </row>
    <row r="29" spans="1:4" ht="12.75">
      <c r="A29" s="1">
        <v>23</v>
      </c>
      <c r="B29" s="1">
        <f t="shared" si="0"/>
        <v>10</v>
      </c>
      <c r="C29" s="1" t="str">
        <f t="shared" si="1"/>
        <v>включен</v>
      </c>
      <c r="D29" s="1">
        <f t="shared" si="3"/>
        <v>5</v>
      </c>
    </row>
    <row r="30" spans="1:4" ht="12.75">
      <c r="A30" s="1">
        <v>24</v>
      </c>
      <c r="B30" s="1">
        <f t="shared" si="0"/>
        <v>0</v>
      </c>
      <c r="C30" s="1" t="str">
        <f t="shared" si="1"/>
        <v>выключен</v>
      </c>
      <c r="D30" s="1">
        <f t="shared" si="3"/>
        <v>0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4">
      <selection activeCell="B11" sqref="B11"/>
    </sheetView>
  </sheetViews>
  <sheetFormatPr defaultColWidth="9.00390625" defaultRowHeight="12.75"/>
  <cols>
    <col min="1" max="1" width="13.00390625" style="0" customWidth="1"/>
    <col min="3" max="3" width="13.375" style="0" customWidth="1"/>
    <col min="4" max="4" width="9.75390625" style="0" customWidth="1"/>
    <col min="6" max="6" width="6.75390625" style="0" customWidth="1"/>
    <col min="8" max="8" width="6.625" style="0" customWidth="1"/>
    <col min="9" max="9" width="9.00390625" style="0" customWidth="1"/>
    <col min="10" max="10" width="8.00390625" style="0" customWidth="1"/>
    <col min="11" max="11" width="17.00390625" style="0" customWidth="1"/>
    <col min="12" max="12" width="15.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O42"/>
  <sheetViews>
    <sheetView zoomScalePageLayoutView="0" workbookViewId="0" topLeftCell="A22">
      <selection activeCell="O34" sqref="O34"/>
    </sheetView>
  </sheetViews>
  <sheetFormatPr defaultColWidth="9.00390625" defaultRowHeight="12.75"/>
  <cols>
    <col min="1" max="1" width="13.00390625" style="0" customWidth="1"/>
    <col min="2" max="2" width="13.375" style="0" customWidth="1"/>
    <col min="4" max="4" width="10.25390625" style="0" customWidth="1"/>
    <col min="5" max="5" width="9.75390625" style="0" customWidth="1"/>
    <col min="6" max="6" width="7.625" style="0" customWidth="1"/>
    <col min="7" max="7" width="6.75390625" style="0" customWidth="1"/>
    <col min="9" max="9" width="6.625" style="0" customWidth="1"/>
    <col min="10" max="10" width="7.375" style="0" customWidth="1"/>
    <col min="11" max="11" width="8.00390625" style="0" customWidth="1"/>
    <col min="12" max="12" width="12.25390625" style="0" customWidth="1"/>
    <col min="13" max="13" width="6.875" style="0" customWidth="1"/>
    <col min="14" max="14" width="5.625" style="0" customWidth="1"/>
    <col min="15" max="15" width="6.125" style="0" customWidth="1"/>
  </cols>
  <sheetData>
    <row r="1" spans="1:12" ht="12.75">
      <c r="A1" s="2" t="s">
        <v>9</v>
      </c>
      <c r="B1" s="2"/>
      <c r="L1">
        <f>ROUNDDOWN(B13/2,0)</f>
        <v>1</v>
      </c>
    </row>
    <row r="3" spans="1:5" ht="12.75">
      <c r="A3" s="11" t="s">
        <v>18</v>
      </c>
      <c r="B3" s="10"/>
      <c r="E3" s="3">
        <v>90</v>
      </c>
    </row>
    <row r="4" spans="1:7" ht="12.75">
      <c r="A4" s="11" t="s">
        <v>20</v>
      </c>
      <c r="B4" s="10"/>
      <c r="E4" s="7">
        <v>5</v>
      </c>
      <c r="F4" s="3">
        <v>2</v>
      </c>
      <c r="G4" s="9"/>
    </row>
    <row r="5" spans="1:6" ht="12.75">
      <c r="A5" s="11" t="s">
        <v>21</v>
      </c>
      <c r="B5" s="10"/>
      <c r="E5" s="3">
        <v>2</v>
      </c>
      <c r="F5" s="2"/>
    </row>
    <row r="6" spans="1:6" ht="12.75">
      <c r="A6" s="11" t="s">
        <v>23</v>
      </c>
      <c r="B6" s="10"/>
      <c r="E6" s="3">
        <v>100</v>
      </c>
      <c r="F6" s="2"/>
    </row>
    <row r="7" spans="1:6" ht="12.75">
      <c r="A7" s="11" t="s">
        <v>24</v>
      </c>
      <c r="B7" s="10"/>
      <c r="E7" s="3">
        <v>500</v>
      </c>
      <c r="F7" s="2"/>
    </row>
    <row r="9" spans="1:15" ht="38.25">
      <c r="A9" s="6" t="s">
        <v>10</v>
      </c>
      <c r="B9" s="6" t="s">
        <v>22</v>
      </c>
      <c r="C9" s="6" t="s">
        <v>11</v>
      </c>
      <c r="D9" s="6" t="s">
        <v>12</v>
      </c>
      <c r="E9" s="6" t="s">
        <v>13</v>
      </c>
      <c r="F9" s="12" t="s">
        <v>14</v>
      </c>
      <c r="G9" s="12"/>
      <c r="H9" s="12" t="s">
        <v>15</v>
      </c>
      <c r="I9" s="12"/>
      <c r="J9" s="12" t="s">
        <v>16</v>
      </c>
      <c r="K9" s="12"/>
      <c r="L9" s="6" t="s">
        <v>19</v>
      </c>
      <c r="M9" s="12" t="s">
        <v>17</v>
      </c>
      <c r="N9" s="12"/>
      <c r="O9" s="12"/>
    </row>
    <row r="10" spans="1:15" ht="12.75">
      <c r="A10" s="8">
        <v>90</v>
      </c>
      <c r="B10" s="8">
        <f>A10-$E$3</f>
        <v>0</v>
      </c>
      <c r="C10" s="8" t="str">
        <f>IF(B10&gt;0,"есть","нет")</f>
        <v>нет</v>
      </c>
      <c r="D10" s="8" t="str">
        <f>IF(B10&gt;0,"есть","нет")</f>
        <v>нет</v>
      </c>
      <c r="E10" s="8" t="str">
        <f>IF(B10&lt;0,"есть","нет")</f>
        <v>нет</v>
      </c>
      <c r="F10" s="8">
        <f>IF(B10&gt;0,ROUNDDOWN(B10/2,0),IF(B10&lt;0,ROUNDDOWN(B10/2,0),0))</f>
        <v>0</v>
      </c>
      <c r="G10" s="8">
        <f>$E$6</f>
        <v>100</v>
      </c>
      <c r="H10" s="8">
        <f aca="true" t="shared" si="0" ref="H10:H42">IF(B10-IF(F10&gt;0,F10,0)-IF(L10&gt;0,L10,0)&gt;0,ROUND((B10-IF(F10&gt;0,F10,0)-IF(L10&gt;0,L10,0))/2,0),0)</f>
        <v>0</v>
      </c>
      <c r="I10" s="8">
        <v>0</v>
      </c>
      <c r="J10" s="8">
        <f>IF(B10+IF(F10&lt;0,-F10,0)+IF(N10&gt;0,IF(D10="есть",$F$4,$E$4),0)&lt;0,1,0)</f>
        <v>0</v>
      </c>
      <c r="K10" s="8">
        <f>$E$7+J10</f>
        <v>500</v>
      </c>
      <c r="L10" s="8"/>
      <c r="M10" s="8">
        <f>IF(N10&gt;0,IF(D10="есть",IF(N10-$F$4&gt;0,$F$4,N10),IF(N10-$E$4&gt;0,$E$4,N10)),0)</f>
        <v>0</v>
      </c>
      <c r="O10">
        <v>10</v>
      </c>
    </row>
    <row r="11" spans="1:15" ht="12.75">
      <c r="A11" s="8">
        <f aca="true" t="shared" si="1" ref="A11:A42">A10-F10-H10+J10+M10-L10</f>
        <v>90</v>
      </c>
      <c r="B11" s="8">
        <f aca="true" t="shared" si="2" ref="B11:B42">A11-$E$3</f>
        <v>0</v>
      </c>
      <c r="C11" s="8" t="str">
        <f aca="true" t="shared" si="3" ref="C11:C42">IF(B11&gt;0,"есть","нет")</f>
        <v>нет</v>
      </c>
      <c r="D11" s="8" t="str">
        <f aca="true" t="shared" si="4" ref="D11:D42">IF(B11&gt;0,"есть","нет")</f>
        <v>нет</v>
      </c>
      <c r="E11" s="8" t="str">
        <f aca="true" t="shared" si="5" ref="E11:E42">IF(B11&lt;0,"есть","нет")</f>
        <v>нет</v>
      </c>
      <c r="F11" s="8">
        <f>IF(B11&gt;0,ROUND(B11/2,0),IF(B11&lt;0,ROUND(B11/2,0),0))</f>
        <v>0</v>
      </c>
      <c r="G11" s="8">
        <f>G10+F11</f>
        <v>100</v>
      </c>
      <c r="H11" s="8">
        <f t="shared" si="0"/>
        <v>0</v>
      </c>
      <c r="I11" s="8">
        <f>I10+H11</f>
        <v>0</v>
      </c>
      <c r="J11" s="8">
        <f>IF(B11+IF(F11&lt;0,-F11,0)+IF(N11&gt;0,IF(D11="есть",IF(N11-$F$4&gt;0,$F$4,N11),IF(N11-$E$4&gt;0,$E$4,N11)),0)&lt;0,1,0)</f>
        <v>0</v>
      </c>
      <c r="K11" s="8">
        <f>K10-J11</f>
        <v>500</v>
      </c>
      <c r="L11" s="8"/>
      <c r="M11" s="8">
        <f>IF(N11&gt;0,IF(D11="есть",IF(N11-$F$4&gt;0,$F$4,N11),IF(N11-$E$4&gt;0,$E$4,N11)),0)</f>
        <v>5</v>
      </c>
      <c r="N11">
        <f>O10-M10+N10</f>
        <v>10</v>
      </c>
      <c r="O11">
        <v>0</v>
      </c>
    </row>
    <row r="12" spans="1:14" ht="12.75">
      <c r="A12" s="8">
        <f t="shared" si="1"/>
        <v>95</v>
      </c>
      <c r="B12" s="8">
        <f t="shared" si="2"/>
        <v>5</v>
      </c>
      <c r="C12" s="8" t="str">
        <f t="shared" si="3"/>
        <v>есть</v>
      </c>
      <c r="D12" s="8" t="str">
        <f t="shared" si="4"/>
        <v>есть</v>
      </c>
      <c r="E12" s="8" t="str">
        <f t="shared" si="5"/>
        <v>нет</v>
      </c>
      <c r="F12" s="8">
        <f aca="true" t="shared" si="6" ref="F12:F42">IF(B12&gt;0,ROUND(B12/2,0),IF(B12&lt;0,ROUND(B12/2,0),0))</f>
        <v>3</v>
      </c>
      <c r="G12" s="8">
        <f aca="true" t="shared" si="7" ref="G12:G42">G11+F12</f>
        <v>103</v>
      </c>
      <c r="H12" s="8">
        <f t="shared" si="0"/>
        <v>1</v>
      </c>
      <c r="I12" s="8">
        <f aca="true" t="shared" si="8" ref="I12:I42">I11+H12</f>
        <v>1</v>
      </c>
      <c r="J12" s="8">
        <f aca="true" t="shared" si="9" ref="J12:J42">IF(B12+IF(F12&lt;0,-F12,0)+IF(N12&gt;0,IF(D12="есть",$F$4,$E$4),0)&lt;0,1,0)</f>
        <v>0</v>
      </c>
      <c r="K12" s="8">
        <f aca="true" t="shared" si="10" ref="K12:K42">K11-J12</f>
        <v>500</v>
      </c>
      <c r="L12" s="8"/>
      <c r="M12" s="8">
        <f aca="true" t="shared" si="11" ref="M12:M42">IF(N12&gt;0,IF(D12="есть",IF(N12-$F$4&gt;0,$F$4,N12),IF(N12-$E$4&gt;0,$E$4,N12)),0)</f>
        <v>2</v>
      </c>
      <c r="N12">
        <f aca="true" t="shared" si="12" ref="N12:N42">O11-M11+N11</f>
        <v>5</v>
      </c>
    </row>
    <row r="13" spans="1:14" ht="12.75">
      <c r="A13" s="8">
        <f t="shared" si="1"/>
        <v>93</v>
      </c>
      <c r="B13" s="8">
        <f t="shared" si="2"/>
        <v>3</v>
      </c>
      <c r="C13" s="8" t="str">
        <f t="shared" si="3"/>
        <v>есть</v>
      </c>
      <c r="D13" s="8" t="str">
        <f t="shared" si="4"/>
        <v>есть</v>
      </c>
      <c r="E13" s="8" t="str">
        <f t="shared" si="5"/>
        <v>нет</v>
      </c>
      <c r="F13" s="8">
        <f t="shared" si="6"/>
        <v>2</v>
      </c>
      <c r="G13" s="8">
        <f t="shared" si="7"/>
        <v>105</v>
      </c>
      <c r="H13" s="8">
        <f t="shared" si="0"/>
        <v>1</v>
      </c>
      <c r="I13" s="8">
        <f t="shared" si="8"/>
        <v>2</v>
      </c>
      <c r="J13" s="8">
        <f t="shared" si="9"/>
        <v>0</v>
      </c>
      <c r="K13" s="8">
        <f t="shared" si="10"/>
        <v>500</v>
      </c>
      <c r="L13" s="8"/>
      <c r="M13" s="8">
        <f t="shared" si="11"/>
        <v>2</v>
      </c>
      <c r="N13">
        <f t="shared" si="12"/>
        <v>3</v>
      </c>
    </row>
    <row r="14" spans="1:14" ht="12.75">
      <c r="A14" s="8">
        <f t="shared" si="1"/>
        <v>92</v>
      </c>
      <c r="B14" s="8">
        <f t="shared" si="2"/>
        <v>2</v>
      </c>
      <c r="C14" s="8" t="str">
        <f t="shared" si="3"/>
        <v>есть</v>
      </c>
      <c r="D14" s="8" t="str">
        <f t="shared" si="4"/>
        <v>есть</v>
      </c>
      <c r="E14" s="8" t="str">
        <f t="shared" si="5"/>
        <v>нет</v>
      </c>
      <c r="F14" s="8">
        <f t="shared" si="6"/>
        <v>1</v>
      </c>
      <c r="G14" s="8">
        <f t="shared" si="7"/>
        <v>106</v>
      </c>
      <c r="H14" s="8">
        <f t="shared" si="0"/>
        <v>1</v>
      </c>
      <c r="I14" s="8">
        <f t="shared" si="8"/>
        <v>3</v>
      </c>
      <c r="J14" s="8">
        <f t="shared" si="9"/>
        <v>0</v>
      </c>
      <c r="K14" s="8">
        <f t="shared" si="10"/>
        <v>500</v>
      </c>
      <c r="L14" s="8"/>
      <c r="M14" s="8">
        <f t="shared" si="11"/>
        <v>1</v>
      </c>
      <c r="N14">
        <f t="shared" si="12"/>
        <v>1</v>
      </c>
    </row>
    <row r="15" spans="1:14" ht="12.75">
      <c r="A15" s="8">
        <f t="shared" si="1"/>
        <v>91</v>
      </c>
      <c r="B15" s="8">
        <f t="shared" si="2"/>
        <v>1</v>
      </c>
      <c r="C15" s="8" t="str">
        <f t="shared" si="3"/>
        <v>есть</v>
      </c>
      <c r="D15" s="8" t="str">
        <f t="shared" si="4"/>
        <v>есть</v>
      </c>
      <c r="E15" s="8" t="str">
        <f t="shared" si="5"/>
        <v>нет</v>
      </c>
      <c r="F15" s="8">
        <f t="shared" si="6"/>
        <v>1</v>
      </c>
      <c r="G15" s="8">
        <f t="shared" si="7"/>
        <v>107</v>
      </c>
      <c r="H15" s="8">
        <f t="shared" si="0"/>
        <v>0</v>
      </c>
      <c r="I15" s="8">
        <f t="shared" si="8"/>
        <v>3</v>
      </c>
      <c r="J15" s="8">
        <f t="shared" si="9"/>
        <v>0</v>
      </c>
      <c r="K15" s="8">
        <f t="shared" si="10"/>
        <v>500</v>
      </c>
      <c r="L15" s="8"/>
      <c r="M15" s="8">
        <f t="shared" si="11"/>
        <v>0</v>
      </c>
      <c r="N15">
        <f t="shared" si="12"/>
        <v>0</v>
      </c>
    </row>
    <row r="16" spans="1:14" ht="12.75">
      <c r="A16" s="8">
        <f t="shared" si="1"/>
        <v>90</v>
      </c>
      <c r="B16" s="8">
        <f t="shared" si="2"/>
        <v>0</v>
      </c>
      <c r="C16" s="8" t="str">
        <f t="shared" si="3"/>
        <v>нет</v>
      </c>
      <c r="D16" s="8" t="str">
        <f t="shared" si="4"/>
        <v>нет</v>
      </c>
      <c r="E16" s="8" t="str">
        <f t="shared" si="5"/>
        <v>нет</v>
      </c>
      <c r="F16" s="8">
        <f t="shared" si="6"/>
        <v>0</v>
      </c>
      <c r="G16" s="8">
        <f t="shared" si="7"/>
        <v>107</v>
      </c>
      <c r="H16" s="8">
        <f t="shared" si="0"/>
        <v>0</v>
      </c>
      <c r="I16" s="8">
        <f t="shared" si="8"/>
        <v>3</v>
      </c>
      <c r="J16" s="8">
        <f t="shared" si="9"/>
        <v>0</v>
      </c>
      <c r="K16" s="8">
        <f t="shared" si="10"/>
        <v>500</v>
      </c>
      <c r="L16" s="8"/>
      <c r="M16" s="8">
        <f t="shared" si="11"/>
        <v>0</v>
      </c>
      <c r="N16">
        <f t="shared" si="12"/>
        <v>0</v>
      </c>
    </row>
    <row r="17" spans="1:14" ht="12.75">
      <c r="A17" s="8">
        <f t="shared" si="1"/>
        <v>90</v>
      </c>
      <c r="B17" s="8">
        <f t="shared" si="2"/>
        <v>0</v>
      </c>
      <c r="C17" s="8" t="str">
        <f t="shared" si="3"/>
        <v>нет</v>
      </c>
      <c r="D17" s="8" t="str">
        <f t="shared" si="4"/>
        <v>нет</v>
      </c>
      <c r="E17" s="8" t="str">
        <f t="shared" si="5"/>
        <v>нет</v>
      </c>
      <c r="F17" s="8">
        <f t="shared" si="6"/>
        <v>0</v>
      </c>
      <c r="G17" s="8">
        <f t="shared" si="7"/>
        <v>107</v>
      </c>
      <c r="H17" s="8">
        <f t="shared" si="0"/>
        <v>0</v>
      </c>
      <c r="I17" s="8">
        <f t="shared" si="8"/>
        <v>3</v>
      </c>
      <c r="J17" s="8">
        <f t="shared" si="9"/>
        <v>0</v>
      </c>
      <c r="K17" s="8">
        <f t="shared" si="10"/>
        <v>500</v>
      </c>
      <c r="L17" s="8"/>
      <c r="M17" s="8">
        <f t="shared" si="11"/>
        <v>0</v>
      </c>
      <c r="N17">
        <f t="shared" si="12"/>
        <v>0</v>
      </c>
    </row>
    <row r="18" spans="1:15" ht="12.75">
      <c r="A18" s="8">
        <f t="shared" si="1"/>
        <v>90</v>
      </c>
      <c r="B18" s="8">
        <f t="shared" si="2"/>
        <v>0</v>
      </c>
      <c r="C18" s="8" t="str">
        <f t="shared" si="3"/>
        <v>нет</v>
      </c>
      <c r="D18" s="8" t="str">
        <f t="shared" si="4"/>
        <v>нет</v>
      </c>
      <c r="E18" s="8" t="str">
        <f t="shared" si="5"/>
        <v>нет</v>
      </c>
      <c r="F18" s="8">
        <f t="shared" si="6"/>
        <v>0</v>
      </c>
      <c r="G18" s="8">
        <f t="shared" si="7"/>
        <v>107</v>
      </c>
      <c r="H18" s="8">
        <f t="shared" si="0"/>
        <v>0</v>
      </c>
      <c r="I18" s="8">
        <f t="shared" si="8"/>
        <v>3</v>
      </c>
      <c r="J18" s="8">
        <f t="shared" si="9"/>
        <v>0</v>
      </c>
      <c r="K18" s="8">
        <f t="shared" si="10"/>
        <v>500</v>
      </c>
      <c r="L18" s="8"/>
      <c r="M18" s="8">
        <f t="shared" si="11"/>
        <v>0</v>
      </c>
      <c r="N18">
        <f t="shared" si="12"/>
        <v>0</v>
      </c>
      <c r="O18">
        <v>0</v>
      </c>
    </row>
    <row r="19" spans="1:14" ht="12.75">
      <c r="A19" s="8">
        <f t="shared" si="1"/>
        <v>90</v>
      </c>
      <c r="B19" s="8">
        <f t="shared" si="2"/>
        <v>0</v>
      </c>
      <c r="C19" s="8" t="str">
        <f t="shared" si="3"/>
        <v>нет</v>
      </c>
      <c r="D19" s="8" t="str">
        <f t="shared" si="4"/>
        <v>нет</v>
      </c>
      <c r="E19" s="8" t="str">
        <f t="shared" si="5"/>
        <v>нет</v>
      </c>
      <c r="F19" s="8">
        <f t="shared" si="6"/>
        <v>0</v>
      </c>
      <c r="G19" s="8">
        <f t="shared" si="7"/>
        <v>107</v>
      </c>
      <c r="H19" s="8">
        <f t="shared" si="0"/>
        <v>0</v>
      </c>
      <c r="I19" s="8">
        <f t="shared" si="8"/>
        <v>3</v>
      </c>
      <c r="J19" s="8">
        <f t="shared" si="9"/>
        <v>0</v>
      </c>
      <c r="K19" s="8">
        <f t="shared" si="10"/>
        <v>500</v>
      </c>
      <c r="L19" s="8">
        <v>1</v>
      </c>
      <c r="M19" s="8">
        <f t="shared" si="11"/>
        <v>0</v>
      </c>
      <c r="N19">
        <f t="shared" si="12"/>
        <v>0</v>
      </c>
    </row>
    <row r="20" spans="1:14" ht="12.75">
      <c r="A20" s="8">
        <f t="shared" si="1"/>
        <v>89</v>
      </c>
      <c r="B20" s="8">
        <f t="shared" si="2"/>
        <v>-1</v>
      </c>
      <c r="C20" s="8" t="str">
        <f t="shared" si="3"/>
        <v>нет</v>
      </c>
      <c r="D20" s="8" t="str">
        <f t="shared" si="4"/>
        <v>нет</v>
      </c>
      <c r="E20" s="8" t="str">
        <f t="shared" si="5"/>
        <v>есть</v>
      </c>
      <c r="F20" s="8">
        <f t="shared" si="6"/>
        <v>-1</v>
      </c>
      <c r="G20" s="8">
        <f t="shared" si="7"/>
        <v>106</v>
      </c>
      <c r="H20" s="8">
        <f t="shared" si="0"/>
        <v>0</v>
      </c>
      <c r="I20" s="8">
        <f t="shared" si="8"/>
        <v>3</v>
      </c>
      <c r="J20" s="8">
        <f t="shared" si="9"/>
        <v>0</v>
      </c>
      <c r="K20" s="8">
        <f t="shared" si="10"/>
        <v>500</v>
      </c>
      <c r="L20" s="8">
        <v>2</v>
      </c>
      <c r="M20" s="8">
        <f t="shared" si="11"/>
        <v>0</v>
      </c>
      <c r="N20">
        <f t="shared" si="12"/>
        <v>0</v>
      </c>
    </row>
    <row r="21" spans="1:14" ht="12.75">
      <c r="A21" s="8">
        <f t="shared" si="1"/>
        <v>88</v>
      </c>
      <c r="B21" s="8">
        <f t="shared" si="2"/>
        <v>-2</v>
      </c>
      <c r="C21" s="8" t="str">
        <f t="shared" si="3"/>
        <v>нет</v>
      </c>
      <c r="D21" s="8" t="str">
        <f t="shared" si="4"/>
        <v>нет</v>
      </c>
      <c r="E21" s="8" t="str">
        <f t="shared" si="5"/>
        <v>есть</v>
      </c>
      <c r="F21" s="8">
        <f t="shared" si="6"/>
        <v>-1</v>
      </c>
      <c r="G21" s="8">
        <f t="shared" si="7"/>
        <v>105</v>
      </c>
      <c r="H21" s="8">
        <f t="shared" si="0"/>
        <v>0</v>
      </c>
      <c r="I21" s="8">
        <f t="shared" si="8"/>
        <v>3</v>
      </c>
      <c r="J21" s="8">
        <f t="shared" si="9"/>
        <v>1</v>
      </c>
      <c r="K21" s="8">
        <f t="shared" si="10"/>
        <v>499</v>
      </c>
      <c r="L21" s="8">
        <v>3</v>
      </c>
      <c r="M21" s="8">
        <f t="shared" si="11"/>
        <v>0</v>
      </c>
      <c r="N21">
        <f t="shared" si="12"/>
        <v>0</v>
      </c>
    </row>
    <row r="22" spans="1:14" ht="12.75">
      <c r="A22" s="8">
        <f t="shared" si="1"/>
        <v>87</v>
      </c>
      <c r="B22" s="8">
        <f t="shared" si="2"/>
        <v>-3</v>
      </c>
      <c r="C22" s="8" t="str">
        <f t="shared" si="3"/>
        <v>нет</v>
      </c>
      <c r="D22" s="8" t="str">
        <f t="shared" si="4"/>
        <v>нет</v>
      </c>
      <c r="E22" s="8" t="str">
        <f t="shared" si="5"/>
        <v>есть</v>
      </c>
      <c r="F22" s="8">
        <f t="shared" si="6"/>
        <v>-2</v>
      </c>
      <c r="G22" s="8">
        <f t="shared" si="7"/>
        <v>103</v>
      </c>
      <c r="H22" s="8">
        <f t="shared" si="0"/>
        <v>0</v>
      </c>
      <c r="I22" s="8">
        <f t="shared" si="8"/>
        <v>3</v>
      </c>
      <c r="J22" s="8">
        <f t="shared" si="9"/>
        <v>1</v>
      </c>
      <c r="K22" s="8">
        <f t="shared" si="10"/>
        <v>498</v>
      </c>
      <c r="L22" s="8">
        <v>3</v>
      </c>
      <c r="M22" s="8">
        <f t="shared" si="11"/>
        <v>0</v>
      </c>
      <c r="N22">
        <f t="shared" si="12"/>
        <v>0</v>
      </c>
    </row>
    <row r="23" spans="1:14" ht="12.75">
      <c r="A23" s="8">
        <f t="shared" si="1"/>
        <v>87</v>
      </c>
      <c r="B23" s="8">
        <f t="shared" si="2"/>
        <v>-3</v>
      </c>
      <c r="C23" s="8" t="str">
        <f t="shared" si="3"/>
        <v>нет</v>
      </c>
      <c r="D23" s="8" t="str">
        <f t="shared" si="4"/>
        <v>нет</v>
      </c>
      <c r="E23" s="8" t="str">
        <f t="shared" si="5"/>
        <v>есть</v>
      </c>
      <c r="F23" s="8">
        <f t="shared" si="6"/>
        <v>-2</v>
      </c>
      <c r="G23" s="8">
        <f t="shared" si="7"/>
        <v>101</v>
      </c>
      <c r="H23" s="8">
        <f t="shared" si="0"/>
        <v>0</v>
      </c>
      <c r="I23" s="8">
        <f t="shared" si="8"/>
        <v>3</v>
      </c>
      <c r="J23" s="8">
        <f t="shared" si="9"/>
        <v>1</v>
      </c>
      <c r="K23" s="8">
        <f t="shared" si="10"/>
        <v>497</v>
      </c>
      <c r="L23" s="8">
        <v>4</v>
      </c>
      <c r="M23" s="8">
        <f t="shared" si="11"/>
        <v>0</v>
      </c>
      <c r="N23">
        <f t="shared" si="12"/>
        <v>0</v>
      </c>
    </row>
    <row r="24" spans="1:14" ht="12.75">
      <c r="A24" s="8">
        <f t="shared" si="1"/>
        <v>86</v>
      </c>
      <c r="B24" s="8">
        <f t="shared" si="2"/>
        <v>-4</v>
      </c>
      <c r="C24" s="8" t="str">
        <f t="shared" si="3"/>
        <v>нет</v>
      </c>
      <c r="D24" s="8" t="str">
        <f t="shared" si="4"/>
        <v>нет</v>
      </c>
      <c r="E24" s="8" t="str">
        <f t="shared" si="5"/>
        <v>есть</v>
      </c>
      <c r="F24" s="8">
        <f t="shared" si="6"/>
        <v>-2</v>
      </c>
      <c r="G24" s="8">
        <f t="shared" si="7"/>
        <v>99</v>
      </c>
      <c r="H24" s="8">
        <f t="shared" si="0"/>
        <v>0</v>
      </c>
      <c r="I24" s="8">
        <f t="shared" si="8"/>
        <v>3</v>
      </c>
      <c r="J24" s="8">
        <f t="shared" si="9"/>
        <v>1</v>
      </c>
      <c r="K24" s="8">
        <f t="shared" si="10"/>
        <v>496</v>
      </c>
      <c r="L24" s="8">
        <v>4</v>
      </c>
      <c r="M24" s="8">
        <f t="shared" si="11"/>
        <v>0</v>
      </c>
      <c r="N24">
        <f t="shared" si="12"/>
        <v>0</v>
      </c>
    </row>
    <row r="25" spans="1:14" ht="12.75">
      <c r="A25" s="8">
        <f t="shared" si="1"/>
        <v>85</v>
      </c>
      <c r="B25" s="8">
        <f t="shared" si="2"/>
        <v>-5</v>
      </c>
      <c r="C25" s="8" t="str">
        <f t="shared" si="3"/>
        <v>нет</v>
      </c>
      <c r="D25" s="8" t="str">
        <f t="shared" si="4"/>
        <v>нет</v>
      </c>
      <c r="E25" s="8" t="str">
        <f t="shared" si="5"/>
        <v>есть</v>
      </c>
      <c r="F25" s="8">
        <f t="shared" si="6"/>
        <v>-3</v>
      </c>
      <c r="G25" s="8">
        <f t="shared" si="7"/>
        <v>96</v>
      </c>
      <c r="H25" s="8">
        <f t="shared" si="0"/>
        <v>0</v>
      </c>
      <c r="I25" s="8">
        <f t="shared" si="8"/>
        <v>3</v>
      </c>
      <c r="J25" s="8">
        <f t="shared" si="9"/>
        <v>1</v>
      </c>
      <c r="K25" s="8">
        <f t="shared" si="10"/>
        <v>495</v>
      </c>
      <c r="L25" s="8">
        <v>3</v>
      </c>
      <c r="M25" s="8">
        <f t="shared" si="11"/>
        <v>0</v>
      </c>
      <c r="N25">
        <f t="shared" si="12"/>
        <v>0</v>
      </c>
    </row>
    <row r="26" spans="1:14" ht="12.75">
      <c r="A26" s="8">
        <f t="shared" si="1"/>
        <v>86</v>
      </c>
      <c r="B26" s="8">
        <f t="shared" si="2"/>
        <v>-4</v>
      </c>
      <c r="C26" s="8" t="str">
        <f t="shared" si="3"/>
        <v>нет</v>
      </c>
      <c r="D26" s="8" t="str">
        <f t="shared" si="4"/>
        <v>нет</v>
      </c>
      <c r="E26" s="8" t="str">
        <f t="shared" si="5"/>
        <v>есть</v>
      </c>
      <c r="F26" s="8">
        <f t="shared" si="6"/>
        <v>-2</v>
      </c>
      <c r="G26" s="8">
        <f t="shared" si="7"/>
        <v>94</v>
      </c>
      <c r="H26" s="8">
        <f t="shared" si="0"/>
        <v>0</v>
      </c>
      <c r="I26" s="8">
        <f t="shared" si="8"/>
        <v>3</v>
      </c>
      <c r="J26" s="8">
        <f t="shared" si="9"/>
        <v>1</v>
      </c>
      <c r="K26" s="8">
        <f t="shared" si="10"/>
        <v>494</v>
      </c>
      <c r="L26" s="8">
        <v>3</v>
      </c>
      <c r="M26" s="8">
        <f t="shared" si="11"/>
        <v>0</v>
      </c>
      <c r="N26">
        <f t="shared" si="12"/>
        <v>0</v>
      </c>
    </row>
    <row r="27" spans="1:14" ht="12.75">
      <c r="A27" s="8">
        <f t="shared" si="1"/>
        <v>86</v>
      </c>
      <c r="B27" s="8">
        <f t="shared" si="2"/>
        <v>-4</v>
      </c>
      <c r="C27" s="8" t="str">
        <f t="shared" si="3"/>
        <v>нет</v>
      </c>
      <c r="D27" s="8" t="str">
        <f t="shared" si="4"/>
        <v>нет</v>
      </c>
      <c r="E27" s="8" t="str">
        <f t="shared" si="5"/>
        <v>есть</v>
      </c>
      <c r="F27" s="8">
        <f t="shared" si="6"/>
        <v>-2</v>
      </c>
      <c r="G27" s="8">
        <f t="shared" si="7"/>
        <v>92</v>
      </c>
      <c r="H27" s="8">
        <f t="shared" si="0"/>
        <v>0</v>
      </c>
      <c r="I27" s="8">
        <f t="shared" si="8"/>
        <v>3</v>
      </c>
      <c r="J27" s="8">
        <f t="shared" si="9"/>
        <v>1</v>
      </c>
      <c r="K27" s="8">
        <f t="shared" si="10"/>
        <v>493</v>
      </c>
      <c r="L27" s="8">
        <v>2</v>
      </c>
      <c r="M27" s="8">
        <f t="shared" si="11"/>
        <v>0</v>
      </c>
      <c r="N27">
        <f t="shared" si="12"/>
        <v>0</v>
      </c>
    </row>
    <row r="28" spans="1:14" ht="12.75">
      <c r="A28" s="8">
        <f t="shared" si="1"/>
        <v>87</v>
      </c>
      <c r="B28" s="8">
        <f t="shared" si="2"/>
        <v>-3</v>
      </c>
      <c r="C28" s="8" t="str">
        <f t="shared" si="3"/>
        <v>нет</v>
      </c>
      <c r="D28" s="8" t="str">
        <f t="shared" si="4"/>
        <v>нет</v>
      </c>
      <c r="E28" s="8" t="str">
        <f t="shared" si="5"/>
        <v>есть</v>
      </c>
      <c r="F28" s="8">
        <f t="shared" si="6"/>
        <v>-2</v>
      </c>
      <c r="G28" s="8">
        <f t="shared" si="7"/>
        <v>90</v>
      </c>
      <c r="H28" s="8">
        <f t="shared" si="0"/>
        <v>0</v>
      </c>
      <c r="I28" s="8">
        <f t="shared" si="8"/>
        <v>3</v>
      </c>
      <c r="J28" s="8">
        <f t="shared" si="9"/>
        <v>1</v>
      </c>
      <c r="K28" s="8">
        <f t="shared" si="10"/>
        <v>492</v>
      </c>
      <c r="L28" s="8">
        <v>2</v>
      </c>
      <c r="M28" s="8">
        <f t="shared" si="11"/>
        <v>0</v>
      </c>
      <c r="N28">
        <f t="shared" si="12"/>
        <v>0</v>
      </c>
    </row>
    <row r="29" spans="1:14" ht="12.75">
      <c r="A29" s="8">
        <f t="shared" si="1"/>
        <v>88</v>
      </c>
      <c r="B29" s="8">
        <f t="shared" si="2"/>
        <v>-2</v>
      </c>
      <c r="C29" s="8" t="str">
        <f t="shared" si="3"/>
        <v>нет</v>
      </c>
      <c r="D29" s="8" t="str">
        <f t="shared" si="4"/>
        <v>нет</v>
      </c>
      <c r="E29" s="8" t="str">
        <f t="shared" si="5"/>
        <v>есть</v>
      </c>
      <c r="F29" s="8">
        <f t="shared" si="6"/>
        <v>-1</v>
      </c>
      <c r="G29" s="8">
        <f t="shared" si="7"/>
        <v>89</v>
      </c>
      <c r="H29" s="8">
        <f t="shared" si="0"/>
        <v>0</v>
      </c>
      <c r="I29" s="8">
        <f t="shared" si="8"/>
        <v>3</v>
      </c>
      <c r="J29" s="8">
        <f t="shared" si="9"/>
        <v>1</v>
      </c>
      <c r="K29" s="8">
        <f t="shared" si="10"/>
        <v>491</v>
      </c>
      <c r="L29" s="8">
        <v>1</v>
      </c>
      <c r="M29" s="8">
        <f t="shared" si="11"/>
        <v>0</v>
      </c>
      <c r="N29">
        <f t="shared" si="12"/>
        <v>0</v>
      </c>
    </row>
    <row r="30" spans="1:14" ht="12.75">
      <c r="A30" s="8">
        <f t="shared" si="1"/>
        <v>89</v>
      </c>
      <c r="B30" s="8">
        <f t="shared" si="2"/>
        <v>-1</v>
      </c>
      <c r="C30" s="8" t="str">
        <f t="shared" si="3"/>
        <v>нет</v>
      </c>
      <c r="D30" s="8" t="str">
        <f t="shared" si="4"/>
        <v>нет</v>
      </c>
      <c r="E30" s="8" t="str">
        <f t="shared" si="5"/>
        <v>есть</v>
      </c>
      <c r="F30" s="8">
        <f t="shared" si="6"/>
        <v>-1</v>
      </c>
      <c r="G30" s="8">
        <f t="shared" si="7"/>
        <v>88</v>
      </c>
      <c r="H30" s="8">
        <f t="shared" si="0"/>
        <v>0</v>
      </c>
      <c r="I30" s="8">
        <f t="shared" si="8"/>
        <v>3</v>
      </c>
      <c r="J30" s="8">
        <f t="shared" si="9"/>
        <v>0</v>
      </c>
      <c r="K30" s="8">
        <f t="shared" si="10"/>
        <v>491</v>
      </c>
      <c r="L30" s="8">
        <v>1</v>
      </c>
      <c r="M30" s="8">
        <f t="shared" si="11"/>
        <v>0</v>
      </c>
      <c r="N30">
        <f t="shared" si="12"/>
        <v>0</v>
      </c>
    </row>
    <row r="31" spans="1:14" ht="12.75">
      <c r="A31" s="8">
        <f t="shared" si="1"/>
        <v>89</v>
      </c>
      <c r="B31" s="8">
        <f t="shared" si="2"/>
        <v>-1</v>
      </c>
      <c r="C31" s="8" t="str">
        <f t="shared" si="3"/>
        <v>нет</v>
      </c>
      <c r="D31" s="8" t="str">
        <f t="shared" si="4"/>
        <v>нет</v>
      </c>
      <c r="E31" s="8" t="str">
        <f t="shared" si="5"/>
        <v>есть</v>
      </c>
      <c r="F31" s="8">
        <f t="shared" si="6"/>
        <v>-1</v>
      </c>
      <c r="G31" s="8">
        <f t="shared" si="7"/>
        <v>87</v>
      </c>
      <c r="H31" s="8">
        <f t="shared" si="0"/>
        <v>0</v>
      </c>
      <c r="I31" s="8">
        <f t="shared" si="8"/>
        <v>3</v>
      </c>
      <c r="J31" s="8">
        <f t="shared" si="9"/>
        <v>0</v>
      </c>
      <c r="K31" s="8">
        <f t="shared" si="10"/>
        <v>491</v>
      </c>
      <c r="L31" s="8"/>
      <c r="M31" s="8">
        <f t="shared" si="11"/>
        <v>0</v>
      </c>
      <c r="N31">
        <f t="shared" si="12"/>
        <v>0</v>
      </c>
    </row>
    <row r="32" spans="1:14" ht="12.75">
      <c r="A32" s="8">
        <f t="shared" si="1"/>
        <v>90</v>
      </c>
      <c r="B32" s="8">
        <f t="shared" si="2"/>
        <v>0</v>
      </c>
      <c r="C32" s="8" t="str">
        <f t="shared" si="3"/>
        <v>нет</v>
      </c>
      <c r="D32" s="8" t="str">
        <f t="shared" si="4"/>
        <v>нет</v>
      </c>
      <c r="E32" s="8" t="str">
        <f t="shared" si="5"/>
        <v>нет</v>
      </c>
      <c r="F32" s="8">
        <f t="shared" si="6"/>
        <v>0</v>
      </c>
      <c r="G32" s="8">
        <f t="shared" si="7"/>
        <v>87</v>
      </c>
      <c r="H32" s="8">
        <f t="shared" si="0"/>
        <v>0</v>
      </c>
      <c r="I32" s="8">
        <f t="shared" si="8"/>
        <v>3</v>
      </c>
      <c r="J32" s="8">
        <f t="shared" si="9"/>
        <v>0</v>
      </c>
      <c r="K32" s="8">
        <f t="shared" si="10"/>
        <v>491</v>
      </c>
      <c r="L32" s="8"/>
      <c r="M32" s="8">
        <f t="shared" si="11"/>
        <v>0</v>
      </c>
      <c r="N32">
        <f t="shared" si="12"/>
        <v>0</v>
      </c>
    </row>
    <row r="33" spans="1:15" ht="12.75">
      <c r="A33" s="8">
        <f t="shared" si="1"/>
        <v>90</v>
      </c>
      <c r="B33" s="8">
        <f t="shared" si="2"/>
        <v>0</v>
      </c>
      <c r="C33" s="8" t="str">
        <f t="shared" si="3"/>
        <v>нет</v>
      </c>
      <c r="D33" s="8" t="str">
        <f t="shared" si="4"/>
        <v>нет</v>
      </c>
      <c r="E33" s="8" t="str">
        <f t="shared" si="5"/>
        <v>нет</v>
      </c>
      <c r="F33" s="8">
        <f t="shared" si="6"/>
        <v>0</v>
      </c>
      <c r="G33" s="8">
        <f t="shared" si="7"/>
        <v>87</v>
      </c>
      <c r="H33" s="8">
        <f t="shared" si="0"/>
        <v>0</v>
      </c>
      <c r="I33" s="8">
        <f t="shared" si="8"/>
        <v>3</v>
      </c>
      <c r="J33" s="8">
        <f t="shared" si="9"/>
        <v>0</v>
      </c>
      <c r="K33" s="8">
        <f t="shared" si="10"/>
        <v>491</v>
      </c>
      <c r="L33" s="8"/>
      <c r="M33" s="8">
        <f t="shared" si="11"/>
        <v>0</v>
      </c>
      <c r="N33">
        <f t="shared" si="12"/>
        <v>0</v>
      </c>
      <c r="O33">
        <v>12</v>
      </c>
    </row>
    <row r="34" spans="1:15" ht="12.75">
      <c r="A34" s="8">
        <f t="shared" si="1"/>
        <v>90</v>
      </c>
      <c r="B34" s="8">
        <f t="shared" si="2"/>
        <v>0</v>
      </c>
      <c r="C34" s="8" t="str">
        <f t="shared" si="3"/>
        <v>нет</v>
      </c>
      <c r="D34" s="8" t="str">
        <f t="shared" si="4"/>
        <v>нет</v>
      </c>
      <c r="E34" s="8" t="str">
        <f t="shared" si="5"/>
        <v>нет</v>
      </c>
      <c r="F34" s="8">
        <f t="shared" si="6"/>
        <v>0</v>
      </c>
      <c r="G34" s="8">
        <f t="shared" si="7"/>
        <v>87</v>
      </c>
      <c r="H34" s="8">
        <f t="shared" si="0"/>
        <v>0</v>
      </c>
      <c r="I34" s="8">
        <f t="shared" si="8"/>
        <v>3</v>
      </c>
      <c r="J34" s="8">
        <f t="shared" si="9"/>
        <v>0</v>
      </c>
      <c r="K34" s="8">
        <f t="shared" si="10"/>
        <v>491</v>
      </c>
      <c r="L34" s="8"/>
      <c r="M34" s="8">
        <f t="shared" si="11"/>
        <v>5</v>
      </c>
      <c r="N34">
        <f t="shared" si="12"/>
        <v>12</v>
      </c>
      <c r="O34">
        <v>0</v>
      </c>
    </row>
    <row r="35" spans="1:14" ht="12.75">
      <c r="A35" s="8">
        <f t="shared" si="1"/>
        <v>95</v>
      </c>
      <c r="B35" s="8">
        <f t="shared" si="2"/>
        <v>5</v>
      </c>
      <c r="C35" s="8" t="str">
        <f t="shared" si="3"/>
        <v>есть</v>
      </c>
      <c r="D35" s="8" t="str">
        <f t="shared" si="4"/>
        <v>есть</v>
      </c>
      <c r="E35" s="8" t="str">
        <f t="shared" si="5"/>
        <v>нет</v>
      </c>
      <c r="F35" s="8">
        <f t="shared" si="6"/>
        <v>3</v>
      </c>
      <c r="G35" s="8">
        <f t="shared" si="7"/>
        <v>90</v>
      </c>
      <c r="H35" s="8">
        <f t="shared" si="0"/>
        <v>1</v>
      </c>
      <c r="I35" s="8">
        <f t="shared" si="8"/>
        <v>4</v>
      </c>
      <c r="J35" s="8">
        <f t="shared" si="9"/>
        <v>0</v>
      </c>
      <c r="K35" s="8">
        <f t="shared" si="10"/>
        <v>491</v>
      </c>
      <c r="L35" s="8"/>
      <c r="M35" s="8">
        <f t="shared" si="11"/>
        <v>2</v>
      </c>
      <c r="N35">
        <f t="shared" si="12"/>
        <v>7</v>
      </c>
    </row>
    <row r="36" spans="1:14" ht="12.75">
      <c r="A36" s="8">
        <f t="shared" si="1"/>
        <v>93</v>
      </c>
      <c r="B36" s="8">
        <f t="shared" si="2"/>
        <v>3</v>
      </c>
      <c r="C36" s="8" t="str">
        <f t="shared" si="3"/>
        <v>есть</v>
      </c>
      <c r="D36" s="8" t="str">
        <f t="shared" si="4"/>
        <v>есть</v>
      </c>
      <c r="E36" s="8" t="str">
        <f t="shared" si="5"/>
        <v>нет</v>
      </c>
      <c r="F36" s="8">
        <f t="shared" si="6"/>
        <v>2</v>
      </c>
      <c r="G36" s="8">
        <f t="shared" si="7"/>
        <v>92</v>
      </c>
      <c r="H36" s="8">
        <f t="shared" si="0"/>
        <v>1</v>
      </c>
      <c r="I36" s="8">
        <f t="shared" si="8"/>
        <v>5</v>
      </c>
      <c r="J36" s="8">
        <f t="shared" si="9"/>
        <v>0</v>
      </c>
      <c r="K36" s="8">
        <f t="shared" si="10"/>
        <v>491</v>
      </c>
      <c r="L36" s="8"/>
      <c r="M36" s="8">
        <f t="shared" si="11"/>
        <v>2</v>
      </c>
      <c r="N36">
        <f t="shared" si="12"/>
        <v>5</v>
      </c>
    </row>
    <row r="37" spans="1:14" ht="12.75">
      <c r="A37" s="8">
        <f t="shared" si="1"/>
        <v>92</v>
      </c>
      <c r="B37" s="8">
        <f t="shared" si="2"/>
        <v>2</v>
      </c>
      <c r="C37" s="8" t="str">
        <f t="shared" si="3"/>
        <v>есть</v>
      </c>
      <c r="D37" s="8" t="str">
        <f t="shared" si="4"/>
        <v>есть</v>
      </c>
      <c r="E37" s="8" t="str">
        <f t="shared" si="5"/>
        <v>нет</v>
      </c>
      <c r="F37" s="8">
        <f t="shared" si="6"/>
        <v>1</v>
      </c>
      <c r="G37" s="8">
        <f t="shared" si="7"/>
        <v>93</v>
      </c>
      <c r="H37" s="8">
        <f t="shared" si="0"/>
        <v>1</v>
      </c>
      <c r="I37" s="8">
        <f t="shared" si="8"/>
        <v>6</v>
      </c>
      <c r="J37" s="8">
        <f t="shared" si="9"/>
        <v>0</v>
      </c>
      <c r="K37" s="8">
        <f t="shared" si="10"/>
        <v>491</v>
      </c>
      <c r="L37" s="8"/>
      <c r="M37" s="8">
        <f t="shared" si="11"/>
        <v>2</v>
      </c>
      <c r="N37">
        <f t="shared" si="12"/>
        <v>3</v>
      </c>
    </row>
    <row r="38" spans="1:14" ht="12.75">
      <c r="A38" s="8">
        <f t="shared" si="1"/>
        <v>92</v>
      </c>
      <c r="B38" s="8">
        <f t="shared" si="2"/>
        <v>2</v>
      </c>
      <c r="C38" s="8" t="str">
        <f t="shared" si="3"/>
        <v>есть</v>
      </c>
      <c r="D38" s="8" t="str">
        <f t="shared" si="4"/>
        <v>есть</v>
      </c>
      <c r="E38" s="8" t="str">
        <f t="shared" si="5"/>
        <v>нет</v>
      </c>
      <c r="F38" s="8">
        <f t="shared" si="6"/>
        <v>1</v>
      </c>
      <c r="G38" s="8">
        <f t="shared" si="7"/>
        <v>94</v>
      </c>
      <c r="H38" s="8">
        <f t="shared" si="0"/>
        <v>1</v>
      </c>
      <c r="I38" s="8">
        <f t="shared" si="8"/>
        <v>7</v>
      </c>
      <c r="J38" s="8">
        <f t="shared" si="9"/>
        <v>0</v>
      </c>
      <c r="K38" s="8">
        <f t="shared" si="10"/>
        <v>491</v>
      </c>
      <c r="L38" s="8"/>
      <c r="M38" s="8">
        <f t="shared" si="11"/>
        <v>1</v>
      </c>
      <c r="N38">
        <f t="shared" si="12"/>
        <v>1</v>
      </c>
    </row>
    <row r="39" spans="1:14" ht="12.75">
      <c r="A39" s="8">
        <f t="shared" si="1"/>
        <v>91</v>
      </c>
      <c r="B39" s="8">
        <f t="shared" si="2"/>
        <v>1</v>
      </c>
      <c r="C39" s="8" t="str">
        <f t="shared" si="3"/>
        <v>есть</v>
      </c>
      <c r="D39" s="8" t="str">
        <f t="shared" si="4"/>
        <v>есть</v>
      </c>
      <c r="E39" s="8" t="str">
        <f t="shared" si="5"/>
        <v>нет</v>
      </c>
      <c r="F39" s="8">
        <f t="shared" si="6"/>
        <v>1</v>
      </c>
      <c r="G39" s="8">
        <f t="shared" si="7"/>
        <v>95</v>
      </c>
      <c r="H39" s="8">
        <f t="shared" si="0"/>
        <v>0</v>
      </c>
      <c r="I39" s="8">
        <f t="shared" si="8"/>
        <v>7</v>
      </c>
      <c r="J39" s="8">
        <f t="shared" si="9"/>
        <v>0</v>
      </c>
      <c r="K39" s="8">
        <f t="shared" si="10"/>
        <v>491</v>
      </c>
      <c r="L39" s="8"/>
      <c r="M39" s="8">
        <f t="shared" si="11"/>
        <v>0</v>
      </c>
      <c r="N39">
        <f t="shared" si="12"/>
        <v>0</v>
      </c>
    </row>
    <row r="40" spans="1:14" ht="12.75">
      <c r="A40" s="8">
        <f t="shared" si="1"/>
        <v>90</v>
      </c>
      <c r="B40" s="8">
        <f t="shared" si="2"/>
        <v>0</v>
      </c>
      <c r="C40" s="8" t="str">
        <f t="shared" si="3"/>
        <v>нет</v>
      </c>
      <c r="D40" s="8" t="str">
        <f t="shared" si="4"/>
        <v>нет</v>
      </c>
      <c r="E40" s="8" t="str">
        <f t="shared" si="5"/>
        <v>нет</v>
      </c>
      <c r="F40" s="8">
        <f t="shared" si="6"/>
        <v>0</v>
      </c>
      <c r="G40" s="8">
        <f t="shared" si="7"/>
        <v>95</v>
      </c>
      <c r="H40" s="8">
        <f t="shared" si="0"/>
        <v>0</v>
      </c>
      <c r="I40" s="8">
        <f t="shared" si="8"/>
        <v>7</v>
      </c>
      <c r="J40" s="8">
        <f t="shared" si="9"/>
        <v>0</v>
      </c>
      <c r="K40" s="8">
        <f t="shared" si="10"/>
        <v>491</v>
      </c>
      <c r="L40" s="8"/>
      <c r="M40" s="8">
        <f t="shared" si="11"/>
        <v>0</v>
      </c>
      <c r="N40">
        <f t="shared" si="12"/>
        <v>0</v>
      </c>
    </row>
    <row r="41" spans="1:14" ht="12.75">
      <c r="A41" s="8">
        <f t="shared" si="1"/>
        <v>90</v>
      </c>
      <c r="B41" s="8">
        <f t="shared" si="2"/>
        <v>0</v>
      </c>
      <c r="C41" s="8" t="str">
        <f t="shared" si="3"/>
        <v>нет</v>
      </c>
      <c r="D41" s="8" t="str">
        <f t="shared" si="4"/>
        <v>нет</v>
      </c>
      <c r="E41" s="8" t="str">
        <f t="shared" si="5"/>
        <v>нет</v>
      </c>
      <c r="F41" s="8">
        <f t="shared" si="6"/>
        <v>0</v>
      </c>
      <c r="G41" s="8">
        <f t="shared" si="7"/>
        <v>95</v>
      </c>
      <c r="H41" s="8">
        <f t="shared" si="0"/>
        <v>0</v>
      </c>
      <c r="I41" s="8">
        <f t="shared" si="8"/>
        <v>7</v>
      </c>
      <c r="J41" s="8">
        <f t="shared" si="9"/>
        <v>0</v>
      </c>
      <c r="K41" s="8">
        <f t="shared" si="10"/>
        <v>491</v>
      </c>
      <c r="L41" s="8"/>
      <c r="M41" s="8">
        <f t="shared" si="11"/>
        <v>0</v>
      </c>
      <c r="N41">
        <f t="shared" si="12"/>
        <v>0</v>
      </c>
    </row>
    <row r="42" spans="1:14" ht="12.75">
      <c r="A42" s="8">
        <f t="shared" si="1"/>
        <v>90</v>
      </c>
      <c r="B42" s="8">
        <f t="shared" si="2"/>
        <v>0</v>
      </c>
      <c r="C42" s="8" t="str">
        <f t="shared" si="3"/>
        <v>нет</v>
      </c>
      <c r="D42" s="8" t="str">
        <f t="shared" si="4"/>
        <v>нет</v>
      </c>
      <c r="E42" s="8" t="str">
        <f t="shared" si="5"/>
        <v>нет</v>
      </c>
      <c r="F42" s="8">
        <f t="shared" si="6"/>
        <v>0</v>
      </c>
      <c r="G42" s="8">
        <f t="shared" si="7"/>
        <v>95</v>
      </c>
      <c r="H42" s="8">
        <f t="shared" si="0"/>
        <v>0</v>
      </c>
      <c r="I42" s="8">
        <f t="shared" si="8"/>
        <v>7</v>
      </c>
      <c r="J42" s="8">
        <f t="shared" si="9"/>
        <v>0</v>
      </c>
      <c r="K42" s="8">
        <f t="shared" si="10"/>
        <v>491</v>
      </c>
      <c r="L42" s="8"/>
      <c r="M42" s="8">
        <f t="shared" si="11"/>
        <v>0</v>
      </c>
      <c r="N42">
        <f t="shared" si="12"/>
        <v>0</v>
      </c>
    </row>
  </sheetData>
  <sheetProtection/>
  <mergeCells count="4">
    <mergeCell ref="F9:G9"/>
    <mergeCell ref="H9:I9"/>
    <mergeCell ref="J9:K9"/>
    <mergeCell ref="M9:O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A1" sqref="A1:IV20"/>
    </sheetView>
  </sheetViews>
  <sheetFormatPr defaultColWidth="9.00390625" defaultRowHeight="12.75"/>
  <cols>
    <col min="1" max="1" width="7.25390625" style="0" customWidth="1"/>
    <col min="2" max="18" width="8.25390625" style="0" customWidth="1"/>
    <col min="19" max="19" width="8.7539062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Sakharov</dc:creator>
  <cp:keywords/>
  <dc:description/>
  <cp:lastModifiedBy>SamLab.ws</cp:lastModifiedBy>
  <dcterms:created xsi:type="dcterms:W3CDTF">2008-10-14T15:31:33Z</dcterms:created>
  <dcterms:modified xsi:type="dcterms:W3CDTF">2010-12-30T16:11:40Z</dcterms:modified>
  <cp:category/>
  <cp:version/>
  <cp:contentType/>
  <cp:contentStatus/>
</cp:coreProperties>
</file>