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31" windowWidth="12120" windowHeight="8835" activeTab="1"/>
  </bookViews>
  <sheets>
    <sheet name="тренинг" sheetId="1" r:id="rId1"/>
    <sheet name="задача" sheetId="2" r:id="rId2"/>
    <sheet name="1" sheetId="3" r:id="rId3"/>
    <sheet name="2" sheetId="4" r:id="rId4"/>
  </sheets>
  <definedNames>
    <definedName name="_xlnm.Print_Area" localSheetId="1">'задача'!$A$1:$P$32</definedName>
    <definedName name="_xlnm.Print_Area" localSheetId="0">'тренинг'!$A$1:$O$32</definedName>
  </definedNames>
  <calcPr fullCalcOnLoad="1"/>
</workbook>
</file>

<file path=xl/sharedStrings.xml><?xml version="1.0" encoding="utf-8"?>
<sst xmlns="http://schemas.openxmlformats.org/spreadsheetml/2006/main" count="25" uniqueCount="18">
  <si>
    <t>x</t>
  </si>
  <si>
    <t>f(x)</t>
  </si>
  <si>
    <t>a =</t>
  </si>
  <si>
    <t>m =</t>
  </si>
  <si>
    <t>k =</t>
  </si>
  <si>
    <t>f(x) = sinx</t>
  </si>
  <si>
    <t>sinx</t>
  </si>
  <si>
    <t>t =</t>
  </si>
  <si>
    <t>вариант</t>
  </si>
  <si>
    <t>sin/cos</t>
  </si>
  <si>
    <t>a</t>
  </si>
  <si>
    <t>k</t>
  </si>
  <si>
    <t>t</t>
  </si>
  <si>
    <t>m</t>
  </si>
  <si>
    <t>формула</t>
  </si>
  <si>
    <t>Вариант №</t>
  </si>
  <si>
    <t>kx+t</t>
  </si>
  <si>
    <t xml:space="preserve">выразить через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</si>
</sst>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E+00"/>
    <numFmt numFmtId="172" formatCode="0.00000E+00"/>
    <numFmt numFmtId="173" formatCode="0.0000E+00"/>
    <numFmt numFmtId="174" formatCode="0.000E+00"/>
    <numFmt numFmtId="175" formatCode="0.0E+00"/>
    <numFmt numFmtId="176" formatCode="0E+00"/>
  </numFmts>
  <fonts count="12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10"/>
      <name val="Arial"/>
      <family val="0"/>
    </font>
    <font>
      <b/>
      <i/>
      <sz val="12"/>
      <color indexed="10"/>
      <name val="Arial Cyr"/>
      <family val="2"/>
    </font>
    <font>
      <i/>
      <sz val="20"/>
      <color indexed="10"/>
      <name val="Times New Roman"/>
      <family val="1"/>
    </font>
    <font>
      <i/>
      <sz val="20"/>
      <color indexed="18"/>
      <name val="Times New Roman"/>
      <family val="1"/>
    </font>
    <font>
      <sz val="16"/>
      <name val="Arial Cyr"/>
      <family val="2"/>
    </font>
    <font>
      <b/>
      <sz val="10"/>
      <color indexed="10"/>
      <name val="Arial Cyr"/>
      <family val="2"/>
    </font>
    <font>
      <i/>
      <sz val="10"/>
      <name val="Arial Cyr"/>
      <family val="2"/>
    </font>
    <font>
      <i/>
      <sz val="16"/>
      <color indexed="18"/>
      <name val="Times New Roman"/>
      <family val="1"/>
    </font>
    <font>
      <i/>
      <u val="single"/>
      <sz val="20"/>
      <color indexed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9" fillId="0" borderId="0" xfId="0" applyFont="1" applyAlignment="1">
      <alignment/>
    </xf>
    <xf numFmtId="0" fontId="0" fillId="0" borderId="0" xfId="0" applyNumberForma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тренинг!$N$1</c:f>
              <c:strCache>
                <c:ptCount val="1"/>
                <c:pt idx="0">
                  <c:v>sinx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1!$B$2:$B$50</c:f>
              <c:numCache>
                <c:ptCount val="49"/>
                <c:pt idx="0">
                  <c:v>-6.283185307179586</c:v>
                </c:pt>
                <c:pt idx="1">
                  <c:v>-6.021385919380437</c:v>
                </c:pt>
                <c:pt idx="2">
                  <c:v>-5.759586531581288</c:v>
                </c:pt>
                <c:pt idx="3">
                  <c:v>-5.497787143782139</c:v>
                </c:pt>
                <c:pt idx="4">
                  <c:v>-5.23598775598299</c:v>
                </c:pt>
                <c:pt idx="5">
                  <c:v>-4.974188368183841</c:v>
                </c:pt>
                <c:pt idx="6">
                  <c:v>-4.7123889803846915</c:v>
                </c:pt>
                <c:pt idx="7">
                  <c:v>-4.450589592585542</c:v>
                </c:pt>
                <c:pt idx="8">
                  <c:v>-4.188790204786393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-3.141592653589795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-1.570796326794898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</c:v>
                </c:pt>
                <c:pt idx="22">
                  <c:v>-0.5235987755983005</c:v>
                </c:pt>
                <c:pt idx="23">
                  <c:v>-0.2617993877991511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0.5235987755982972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1.832595714594044</c:v>
                </c:pt>
                <c:pt idx="32">
                  <c:v>2.0943951023931935</c:v>
                </c:pt>
                <c:pt idx="33">
                  <c:v>2.356194490192343</c:v>
                </c:pt>
                <c:pt idx="34">
                  <c:v>2.6179938779914926</c:v>
                </c:pt>
                <c:pt idx="35">
                  <c:v>2.879793265790642</c:v>
                </c:pt>
                <c:pt idx="36">
                  <c:v>3.141592653589792</c:v>
                </c:pt>
                <c:pt idx="37">
                  <c:v>3.4033920413889414</c:v>
                </c:pt>
                <c:pt idx="38">
                  <c:v>3.665191429188091</c:v>
                </c:pt>
                <c:pt idx="39">
                  <c:v>3.9269908169872405</c:v>
                </c:pt>
                <c:pt idx="40">
                  <c:v>4.18879020478639</c:v>
                </c:pt>
                <c:pt idx="41">
                  <c:v>4.450589592585539</c:v>
                </c:pt>
                <c:pt idx="42">
                  <c:v>4.712388980384688</c:v>
                </c:pt>
                <c:pt idx="43">
                  <c:v>4.974188368183837</c:v>
                </c:pt>
                <c:pt idx="44">
                  <c:v>5.235987755982986</c:v>
                </c:pt>
                <c:pt idx="45">
                  <c:v>5.497787143782135</c:v>
                </c:pt>
                <c:pt idx="46">
                  <c:v>5.759586531581284</c:v>
                </c:pt>
                <c:pt idx="47">
                  <c:v>6.0213859193804335</c:v>
                </c:pt>
                <c:pt idx="48">
                  <c:v>6.283185307179583</c:v>
                </c:pt>
              </c:numCache>
            </c:numRef>
          </c:cat>
          <c:val>
            <c:numRef>
              <c:f>1!$C$2:$C$50</c:f>
              <c:numCache>
                <c:ptCount val="49"/>
                <c:pt idx="0">
                  <c:v>2.45029690981724E-16</c:v>
                </c:pt>
                <c:pt idx="1">
                  <c:v>0.2588190451025207</c:v>
                </c:pt>
                <c:pt idx="2">
                  <c:v>0.49999999999999967</c:v>
                </c:pt>
                <c:pt idx="3">
                  <c:v>0.707106781186547</c:v>
                </c:pt>
                <c:pt idx="4">
                  <c:v>0.8660254037844382</c:v>
                </c:pt>
                <c:pt idx="5">
                  <c:v>0.965925826289068</c:v>
                </c:pt>
                <c:pt idx="6">
                  <c:v>1</c:v>
                </c:pt>
                <c:pt idx="7">
                  <c:v>0.9659258262890688</c:v>
                </c:pt>
                <c:pt idx="8">
                  <c:v>0.8660254037844397</c:v>
                </c:pt>
                <c:pt idx="9">
                  <c:v>0.707106781186549</c:v>
                </c:pt>
                <c:pt idx="10">
                  <c:v>0.5000000000000017</c:v>
                </c:pt>
                <c:pt idx="11">
                  <c:v>0.2588190451025225</c:v>
                </c:pt>
                <c:pt idx="12">
                  <c:v>1.6538419939093885E-15</c:v>
                </c:pt>
                <c:pt idx="13">
                  <c:v>-0.2588190451025193</c:v>
                </c:pt>
                <c:pt idx="14">
                  <c:v>-0.4999999999999988</c:v>
                </c:pt>
                <c:pt idx="15">
                  <c:v>-0.7071067811865467</c:v>
                </c:pt>
                <c:pt idx="16">
                  <c:v>-0.866025403784438</c:v>
                </c:pt>
                <c:pt idx="17">
                  <c:v>-0.965925826289068</c:v>
                </c:pt>
                <c:pt idx="18">
                  <c:v>-1</c:v>
                </c:pt>
                <c:pt idx="19">
                  <c:v>-0.9659258262890686</c:v>
                </c:pt>
                <c:pt idx="20">
                  <c:v>-0.8660254037844394</c:v>
                </c:pt>
                <c:pt idx="21">
                  <c:v>-0.7071067811865486</c:v>
                </c:pt>
                <c:pt idx="22">
                  <c:v>-0.5000000000000014</c:v>
                </c:pt>
                <c:pt idx="23">
                  <c:v>-0.25881904510252235</c:v>
                </c:pt>
                <c:pt idx="24">
                  <c:v>-1.6653345369377348E-15</c:v>
                </c:pt>
                <c:pt idx="25">
                  <c:v>0.25881904510251913</c:v>
                </c:pt>
                <c:pt idx="26">
                  <c:v>0.4999999999999985</c:v>
                </c:pt>
                <c:pt idx="27">
                  <c:v>0.7071067811865462</c:v>
                </c:pt>
                <c:pt idx="28">
                  <c:v>0.8660254037844377</c:v>
                </c:pt>
                <c:pt idx="29">
                  <c:v>0.9659258262890678</c:v>
                </c:pt>
                <c:pt idx="30">
                  <c:v>1</c:v>
                </c:pt>
                <c:pt idx="31">
                  <c:v>0.9659258262890689</c:v>
                </c:pt>
                <c:pt idx="32">
                  <c:v>0.8660254037844396</c:v>
                </c:pt>
                <c:pt idx="33">
                  <c:v>0.7071067811865488</c:v>
                </c:pt>
                <c:pt idx="34">
                  <c:v>0.5000000000000014</c:v>
                </c:pt>
                <c:pt idx="35">
                  <c:v>0.2588190451025223</c:v>
                </c:pt>
                <c:pt idx="36">
                  <c:v>1.4547824750410498E-15</c:v>
                </c:pt>
                <c:pt idx="37">
                  <c:v>-0.25881904510251946</c:v>
                </c:pt>
                <c:pt idx="38">
                  <c:v>-0.499999999999999</c:v>
                </c:pt>
                <c:pt idx="39">
                  <c:v>-0.7071067811865468</c:v>
                </c:pt>
                <c:pt idx="40">
                  <c:v>-0.8660254037844379</c:v>
                </c:pt>
                <c:pt idx="41">
                  <c:v>-0.9659258262890679</c:v>
                </c:pt>
                <c:pt idx="42">
                  <c:v>-1</c:v>
                </c:pt>
                <c:pt idx="43">
                  <c:v>-0.9659258262890689</c:v>
                </c:pt>
                <c:pt idx="44">
                  <c:v>-0.8660254037844399</c:v>
                </c:pt>
                <c:pt idx="45">
                  <c:v>-0.7071067811865496</c:v>
                </c:pt>
                <c:pt idx="46">
                  <c:v>-0.5000000000000028</c:v>
                </c:pt>
                <c:pt idx="47">
                  <c:v>-0.2588190451025241</c:v>
                </c:pt>
                <c:pt idx="48">
                  <c:v>-3.797743369782225E-15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тренинг!$H$1</c:f>
              <c:strCache>
                <c:ptCount val="1"/>
                <c:pt idx="0">
                  <c:v>f(x)=sin(x)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1!$D$2:$D$50</c:f>
              <c:numCache>
                <c:ptCount val="49"/>
                <c:pt idx="0">
                  <c:v>2.45029690981724E-16</c:v>
                </c:pt>
                <c:pt idx="1">
                  <c:v>0.2588190451025207</c:v>
                </c:pt>
                <c:pt idx="2">
                  <c:v>0.49999999999999967</c:v>
                </c:pt>
                <c:pt idx="3">
                  <c:v>0.707106781186547</c:v>
                </c:pt>
                <c:pt idx="4">
                  <c:v>0.8660254037844382</c:v>
                </c:pt>
                <c:pt idx="5">
                  <c:v>0.965925826289068</c:v>
                </c:pt>
                <c:pt idx="6">
                  <c:v>1</c:v>
                </c:pt>
                <c:pt idx="7">
                  <c:v>0.9659258262890688</c:v>
                </c:pt>
                <c:pt idx="8">
                  <c:v>0.8660254037844397</c:v>
                </c:pt>
                <c:pt idx="9">
                  <c:v>0.707106781186549</c:v>
                </c:pt>
                <c:pt idx="10">
                  <c:v>0.5000000000000017</c:v>
                </c:pt>
                <c:pt idx="11">
                  <c:v>0.2588190451025225</c:v>
                </c:pt>
                <c:pt idx="12">
                  <c:v>1.6538419939093885E-15</c:v>
                </c:pt>
                <c:pt idx="13">
                  <c:v>-0.2588190451025193</c:v>
                </c:pt>
                <c:pt idx="14">
                  <c:v>-0.4999999999999988</c:v>
                </c:pt>
                <c:pt idx="15">
                  <c:v>-0.7071067811865467</c:v>
                </c:pt>
                <c:pt idx="16">
                  <c:v>-0.866025403784438</c:v>
                </c:pt>
                <c:pt idx="17">
                  <c:v>-0.965925826289068</c:v>
                </c:pt>
                <c:pt idx="18">
                  <c:v>-1</c:v>
                </c:pt>
                <c:pt idx="19">
                  <c:v>-0.9659258262890686</c:v>
                </c:pt>
                <c:pt idx="20">
                  <c:v>-0.8660254037844394</c:v>
                </c:pt>
                <c:pt idx="21">
                  <c:v>-0.7071067811865486</c:v>
                </c:pt>
                <c:pt idx="22">
                  <c:v>-0.5000000000000014</c:v>
                </c:pt>
                <c:pt idx="23">
                  <c:v>-0.25881904510252235</c:v>
                </c:pt>
                <c:pt idx="24">
                  <c:v>-1.6653345369377348E-15</c:v>
                </c:pt>
                <c:pt idx="25">
                  <c:v>0.25881904510251913</c:v>
                </c:pt>
                <c:pt idx="26">
                  <c:v>0.4999999999999985</c:v>
                </c:pt>
                <c:pt idx="27">
                  <c:v>0.7071067811865462</c:v>
                </c:pt>
                <c:pt idx="28">
                  <c:v>0.8660254037844377</c:v>
                </c:pt>
                <c:pt idx="29">
                  <c:v>0.9659258262890678</c:v>
                </c:pt>
                <c:pt idx="30">
                  <c:v>1</c:v>
                </c:pt>
                <c:pt idx="31">
                  <c:v>0.9659258262890689</c:v>
                </c:pt>
                <c:pt idx="32">
                  <c:v>0.8660254037844396</c:v>
                </c:pt>
                <c:pt idx="33">
                  <c:v>0.7071067811865488</c:v>
                </c:pt>
                <c:pt idx="34">
                  <c:v>0.5000000000000014</c:v>
                </c:pt>
                <c:pt idx="35">
                  <c:v>0.2588190451025223</c:v>
                </c:pt>
                <c:pt idx="36">
                  <c:v>1.4547824750410498E-15</c:v>
                </c:pt>
                <c:pt idx="37">
                  <c:v>-0.25881904510251946</c:v>
                </c:pt>
                <c:pt idx="38">
                  <c:v>-0.499999999999999</c:v>
                </c:pt>
                <c:pt idx="39">
                  <c:v>-0.7071067811865468</c:v>
                </c:pt>
                <c:pt idx="40">
                  <c:v>-0.8660254037844379</c:v>
                </c:pt>
                <c:pt idx="41">
                  <c:v>-0.9659258262890679</c:v>
                </c:pt>
                <c:pt idx="42">
                  <c:v>-1</c:v>
                </c:pt>
                <c:pt idx="43">
                  <c:v>-0.9659258262890689</c:v>
                </c:pt>
                <c:pt idx="44">
                  <c:v>-0.8660254037844399</c:v>
                </c:pt>
                <c:pt idx="45">
                  <c:v>-0.7071067811865496</c:v>
                </c:pt>
                <c:pt idx="46">
                  <c:v>-0.5000000000000028</c:v>
                </c:pt>
                <c:pt idx="47">
                  <c:v>-0.2588190451025241</c:v>
                </c:pt>
                <c:pt idx="48">
                  <c:v>-3.797743369782225E-15</c:v>
                </c:pt>
              </c:numCache>
            </c:numRef>
          </c:val>
          <c:smooth val="1"/>
        </c:ser>
        <c:axId val="62757092"/>
        <c:axId val="27942917"/>
      </c:lineChart>
      <c:catAx>
        <c:axId val="627570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7942917"/>
        <c:crosses val="autoZero"/>
        <c:auto val="0"/>
        <c:lblOffset val="100"/>
        <c:tickLblSkip val="6"/>
        <c:tickMarkSkip val="2"/>
        <c:noMultiLvlLbl val="0"/>
      </c:catAx>
      <c:valAx>
        <c:axId val="27942917"/>
        <c:scaling>
          <c:orientation val="minMax"/>
          <c:max val="4"/>
          <c:min val="-4"/>
        </c:scaling>
        <c:axPos val="l"/>
        <c:delete val="0"/>
        <c:numFmt formatCode="General" sourceLinked="1"/>
        <c:majorTickMark val="in"/>
        <c:minorTickMark val="none"/>
        <c:tickLblPos val="nextTo"/>
        <c:crossAx val="62757092"/>
        <c:crossesAt val="25"/>
        <c:crossBetween val="midCat"/>
        <c:dispUnits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задача!$N$1</c:f>
              <c:strCache>
                <c:ptCount val="1"/>
                <c:pt idx="0">
                  <c:v>sinx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2!$B$2:$B$50</c:f>
              <c:numCache>
                <c:ptCount val="49"/>
                <c:pt idx="0">
                  <c:v>-6.283185307179586</c:v>
                </c:pt>
                <c:pt idx="1">
                  <c:v>-6.021385919380437</c:v>
                </c:pt>
                <c:pt idx="2">
                  <c:v>-5.759586531581288</c:v>
                </c:pt>
                <c:pt idx="3">
                  <c:v>-5.497787143782139</c:v>
                </c:pt>
                <c:pt idx="4">
                  <c:v>-5.23598775598299</c:v>
                </c:pt>
                <c:pt idx="5">
                  <c:v>-4.974188368183841</c:v>
                </c:pt>
                <c:pt idx="6">
                  <c:v>-4.7123889803846915</c:v>
                </c:pt>
                <c:pt idx="7">
                  <c:v>-4.450589592585542</c:v>
                </c:pt>
                <c:pt idx="8">
                  <c:v>-4.188790204786393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-3.141592653589795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-1.570796326794898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</c:v>
                </c:pt>
                <c:pt idx="22">
                  <c:v>-0.5235987755983005</c:v>
                </c:pt>
                <c:pt idx="23">
                  <c:v>-0.2617993877991511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0.5235987755982972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1.832595714594044</c:v>
                </c:pt>
                <c:pt idx="32">
                  <c:v>2.0943951023931935</c:v>
                </c:pt>
                <c:pt idx="33">
                  <c:v>2.356194490192343</c:v>
                </c:pt>
                <c:pt idx="34">
                  <c:v>2.6179938779914926</c:v>
                </c:pt>
                <c:pt idx="35">
                  <c:v>2.879793265790642</c:v>
                </c:pt>
                <c:pt idx="36">
                  <c:v>3.141592653589792</c:v>
                </c:pt>
                <c:pt idx="37">
                  <c:v>3.4033920413889414</c:v>
                </c:pt>
                <c:pt idx="38">
                  <c:v>3.665191429188091</c:v>
                </c:pt>
                <c:pt idx="39">
                  <c:v>3.9269908169872405</c:v>
                </c:pt>
                <c:pt idx="40">
                  <c:v>4.18879020478639</c:v>
                </c:pt>
                <c:pt idx="41">
                  <c:v>4.450589592585539</c:v>
                </c:pt>
                <c:pt idx="42">
                  <c:v>4.712388980384688</c:v>
                </c:pt>
                <c:pt idx="43">
                  <c:v>4.974188368183837</c:v>
                </c:pt>
                <c:pt idx="44">
                  <c:v>5.235987755982986</c:v>
                </c:pt>
                <c:pt idx="45">
                  <c:v>5.497787143782135</c:v>
                </c:pt>
                <c:pt idx="46">
                  <c:v>5.759586531581284</c:v>
                </c:pt>
                <c:pt idx="47">
                  <c:v>6.0213859193804335</c:v>
                </c:pt>
                <c:pt idx="48">
                  <c:v>6.283185307179583</c:v>
                </c:pt>
              </c:numCache>
            </c:numRef>
          </c:cat>
          <c:val>
            <c:numRef>
              <c:f>2!$C$2:$C$50</c:f>
              <c:numCache>
                <c:ptCount val="49"/>
                <c:pt idx="0">
                  <c:v>2.1213203435596455</c:v>
                </c:pt>
                <c:pt idx="1">
                  <c:v>2.897777478867205</c:v>
                </c:pt>
                <c:pt idx="2">
                  <c:v>2.8977774788672046</c:v>
                </c:pt>
                <c:pt idx="3">
                  <c:v>2.1213203435596437</c:v>
                </c:pt>
                <c:pt idx="4">
                  <c:v>0.7764571353075655</c:v>
                </c:pt>
                <c:pt idx="5">
                  <c:v>-0.7764571353075573</c:v>
                </c:pt>
                <c:pt idx="6">
                  <c:v>-2.1213203435596375</c:v>
                </c:pt>
                <c:pt idx="7">
                  <c:v>-2.8977774788672024</c:v>
                </c:pt>
                <c:pt idx="8">
                  <c:v>-2.897777478867208</c:v>
                </c:pt>
                <c:pt idx="9">
                  <c:v>-2.1213203435596513</c:v>
                </c:pt>
                <c:pt idx="10">
                  <c:v>-0.7764571353075735</c:v>
                </c:pt>
                <c:pt idx="11">
                  <c:v>0.7764571353075519</c:v>
                </c:pt>
                <c:pt idx="12">
                  <c:v>2.1213203435596353</c:v>
                </c:pt>
                <c:pt idx="13">
                  <c:v>2.8977774788672024</c:v>
                </c:pt>
                <c:pt idx="14">
                  <c:v>2.897777478867207</c:v>
                </c:pt>
                <c:pt idx="15">
                  <c:v>2.121320343559648</c:v>
                </c:pt>
                <c:pt idx="16">
                  <c:v>0.7764571353075687</c:v>
                </c:pt>
                <c:pt idx="17">
                  <c:v>-0.7764571353075553</c:v>
                </c:pt>
                <c:pt idx="18">
                  <c:v>-2.121320343559637</c:v>
                </c:pt>
                <c:pt idx="19">
                  <c:v>-2.8977774788672024</c:v>
                </c:pt>
                <c:pt idx="20">
                  <c:v>-2.8977774788672073</c:v>
                </c:pt>
                <c:pt idx="21">
                  <c:v>-2.121320343559649</c:v>
                </c:pt>
                <c:pt idx="22">
                  <c:v>-0.7764571353075718</c:v>
                </c:pt>
                <c:pt idx="23">
                  <c:v>0.7764571353075527</c:v>
                </c:pt>
                <c:pt idx="24">
                  <c:v>2.1213203435596353</c:v>
                </c:pt>
                <c:pt idx="25">
                  <c:v>2.8977774788672024</c:v>
                </c:pt>
                <c:pt idx="26">
                  <c:v>2.8977774788672077</c:v>
                </c:pt>
                <c:pt idx="27">
                  <c:v>2.1213203435596504</c:v>
                </c:pt>
                <c:pt idx="28">
                  <c:v>0.7764571353075733</c:v>
                </c:pt>
                <c:pt idx="29">
                  <c:v>-0.7764571353075507</c:v>
                </c:pt>
                <c:pt idx="30">
                  <c:v>-2.121320343559634</c:v>
                </c:pt>
                <c:pt idx="31">
                  <c:v>-2.8977774788672015</c:v>
                </c:pt>
                <c:pt idx="32">
                  <c:v>-2.8977774788672077</c:v>
                </c:pt>
                <c:pt idx="33">
                  <c:v>-2.121320343559651</c:v>
                </c:pt>
                <c:pt idx="34">
                  <c:v>-0.7764571353075724</c:v>
                </c:pt>
                <c:pt idx="35">
                  <c:v>0.7764571353075529</c:v>
                </c:pt>
                <c:pt idx="36">
                  <c:v>2.1213203435596366</c:v>
                </c:pt>
                <c:pt idx="37">
                  <c:v>2.897777478867203</c:v>
                </c:pt>
                <c:pt idx="38">
                  <c:v>2.897777478867207</c:v>
                </c:pt>
                <c:pt idx="39">
                  <c:v>2.121320343559645</c:v>
                </c:pt>
                <c:pt idx="40">
                  <c:v>0.7764571353075675</c:v>
                </c:pt>
                <c:pt idx="41">
                  <c:v>-0.7764571353075552</c:v>
                </c:pt>
                <c:pt idx="42">
                  <c:v>-2.121320343559636</c:v>
                </c:pt>
                <c:pt idx="43">
                  <c:v>-2.897777478867202</c:v>
                </c:pt>
                <c:pt idx="44">
                  <c:v>-2.897777478867208</c:v>
                </c:pt>
                <c:pt idx="45">
                  <c:v>-2.121320343559653</c:v>
                </c:pt>
                <c:pt idx="46">
                  <c:v>-0.7764571353075782</c:v>
                </c:pt>
                <c:pt idx="47">
                  <c:v>0.7764571353075446</c:v>
                </c:pt>
                <c:pt idx="48">
                  <c:v>2.1213203435596286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задача!$H$1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2!$B$2:$B$50</c:f>
              <c:numCache>
                <c:ptCount val="49"/>
                <c:pt idx="0">
                  <c:v>-6.283185307179586</c:v>
                </c:pt>
                <c:pt idx="1">
                  <c:v>-6.021385919380437</c:v>
                </c:pt>
                <c:pt idx="2">
                  <c:v>-5.759586531581288</c:v>
                </c:pt>
                <c:pt idx="3">
                  <c:v>-5.497787143782139</c:v>
                </c:pt>
                <c:pt idx="4">
                  <c:v>-5.23598775598299</c:v>
                </c:pt>
                <c:pt idx="5">
                  <c:v>-4.974188368183841</c:v>
                </c:pt>
                <c:pt idx="6">
                  <c:v>-4.7123889803846915</c:v>
                </c:pt>
                <c:pt idx="7">
                  <c:v>-4.450589592585542</c:v>
                </c:pt>
                <c:pt idx="8">
                  <c:v>-4.188790204786393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-3.141592653589795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-1.570796326794898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</c:v>
                </c:pt>
                <c:pt idx="22">
                  <c:v>-0.5235987755983005</c:v>
                </c:pt>
                <c:pt idx="23">
                  <c:v>-0.2617993877991511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0.5235987755982972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1.832595714594044</c:v>
                </c:pt>
                <c:pt idx="32">
                  <c:v>2.0943951023931935</c:v>
                </c:pt>
                <c:pt idx="33">
                  <c:v>2.356194490192343</c:v>
                </c:pt>
                <c:pt idx="34">
                  <c:v>2.6179938779914926</c:v>
                </c:pt>
                <c:pt idx="35">
                  <c:v>2.879793265790642</c:v>
                </c:pt>
                <c:pt idx="36">
                  <c:v>3.141592653589792</c:v>
                </c:pt>
                <c:pt idx="37">
                  <c:v>3.4033920413889414</c:v>
                </c:pt>
                <c:pt idx="38">
                  <c:v>3.665191429188091</c:v>
                </c:pt>
                <c:pt idx="39">
                  <c:v>3.9269908169872405</c:v>
                </c:pt>
                <c:pt idx="40">
                  <c:v>4.18879020478639</c:v>
                </c:pt>
                <c:pt idx="41">
                  <c:v>4.450589592585539</c:v>
                </c:pt>
                <c:pt idx="42">
                  <c:v>4.712388980384688</c:v>
                </c:pt>
                <c:pt idx="43">
                  <c:v>4.974188368183837</c:v>
                </c:pt>
                <c:pt idx="44">
                  <c:v>5.235987755982986</c:v>
                </c:pt>
                <c:pt idx="45">
                  <c:v>5.497787143782135</c:v>
                </c:pt>
                <c:pt idx="46">
                  <c:v>5.759586531581284</c:v>
                </c:pt>
                <c:pt idx="47">
                  <c:v>6.0213859193804335</c:v>
                </c:pt>
                <c:pt idx="48">
                  <c:v>6.283185307179583</c:v>
                </c:pt>
              </c:numCache>
            </c:numRef>
          </c:cat>
          <c:val>
            <c:numRef>
              <c:f>2!$D$2:$D$50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1"/>
        </c:ser>
        <c:axId val="50159662"/>
        <c:axId val="48783775"/>
      </c:lineChart>
      <c:catAx>
        <c:axId val="501596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8783775"/>
        <c:crosses val="autoZero"/>
        <c:auto val="0"/>
        <c:lblOffset val="100"/>
        <c:tickLblSkip val="6"/>
        <c:tickMarkSkip val="2"/>
        <c:noMultiLvlLbl val="0"/>
      </c:catAx>
      <c:valAx>
        <c:axId val="48783775"/>
        <c:scaling>
          <c:orientation val="minMax"/>
          <c:max val="4"/>
          <c:min val="-4"/>
        </c:scaling>
        <c:axPos val="l"/>
        <c:delete val="0"/>
        <c:numFmt formatCode="General" sourceLinked="1"/>
        <c:majorTickMark val="in"/>
        <c:minorTickMark val="none"/>
        <c:tickLblPos val="nextTo"/>
        <c:crossAx val="50159662"/>
        <c:crossesAt val="25"/>
        <c:crossBetween val="midCat"/>
        <c:dispUnits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6.emf" /><Relationship Id="rId7" Type="http://schemas.openxmlformats.org/officeDocument/2006/relationships/image" Target="../media/image3.emf" /><Relationship Id="rId8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6.emf" /><Relationship Id="rId7" Type="http://schemas.openxmlformats.org/officeDocument/2006/relationships/image" Target="../media/image3.emf" /><Relationship Id="rId8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15</xdr:col>
      <xdr:colOff>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0" y="561975"/>
        <a:ext cx="105727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15</xdr:col>
      <xdr:colOff>104775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0" y="561975"/>
        <a:ext cx="103917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showRowColHeaders="0" showZeros="0" zoomScale="80" zoomScaleNormal="80" workbookViewId="0" topLeftCell="A1">
      <selection activeCell="E31" sqref="E31"/>
    </sheetView>
  </sheetViews>
  <sheetFormatPr defaultColWidth="9.00390625" defaultRowHeight="12.75"/>
  <cols>
    <col min="2" max="2" width="6.125" style="0" customWidth="1"/>
    <col min="3" max="3" width="7.375" style="0" customWidth="1"/>
    <col min="4" max="4" width="8.00390625" style="0" customWidth="1"/>
    <col min="5" max="5" width="8.125" style="0" customWidth="1"/>
    <col min="8" max="8" width="15.875" style="0" bestFit="1" customWidth="1"/>
    <col min="15" max="15" width="12.25390625" style="0" customWidth="1"/>
    <col min="16" max="16" width="0" style="0" hidden="1" customWidth="1"/>
  </cols>
  <sheetData>
    <row r="1" spans="1:14" ht="26.25">
      <c r="A1" s="6" t="str">
        <f>CONCATENATE("f(x) = a ",LEFT($N$1,LEN($N$1)-1),"(kx+t)+m")</f>
        <v>f(x) = a sin(kx+t)+m</v>
      </c>
      <c r="H1" s="8" t="str">
        <f>IF(OR($C$30=0,$C$31=0),,CONCATENATE("f(x)=",IF(C30=1,,IF(C30=-1,"-",C30)),LEFT($N$1,LEN($N$1)-1),"(",IF(C31=1,,IF(C31=-1,"-",C31)),"x",IF(E30=0,,IF(E30&gt;0,CONCATENATE("+",E30),E30)),")",IF(E31=0,,IF(E31&gt;0,CONCATENATE("+",E31),E31))))</f>
        <v>f(x)=sin(x)</v>
      </c>
      <c r="M1" s="7" t="s">
        <v>5</v>
      </c>
      <c r="N1" s="7" t="s">
        <v>6</v>
      </c>
    </row>
    <row r="30" spans="2:5" ht="15">
      <c r="B30" s="5" t="s">
        <v>2</v>
      </c>
      <c r="C30" s="4">
        <v>1</v>
      </c>
      <c r="D30" s="5" t="s">
        <v>7</v>
      </c>
      <c r="E30" s="4">
        <v>0</v>
      </c>
    </row>
    <row r="31" spans="2:5" ht="15">
      <c r="B31" s="5" t="s">
        <v>4</v>
      </c>
      <c r="C31" s="4">
        <v>1</v>
      </c>
      <c r="D31" s="5" t="s">
        <v>3</v>
      </c>
      <c r="E31" s="4"/>
    </row>
  </sheetData>
  <printOptions/>
  <pageMargins left="0.75" right="0.75" top="1" bottom="1" header="0.5" footer="0.5"/>
  <pageSetup horizontalDpi="600" verticalDpi="600" orientation="landscape" paperSize="9" scale="58" r:id="rId11"/>
  <drawing r:id="rId10"/>
  <legacyDrawing r:id="rId9"/>
  <oleObjects>
    <oleObject progId="Equation.DSMT4" shapeId="1426113" r:id="rId1"/>
    <oleObject progId="Equation.DSMT4" shapeId="1438735" r:id="rId2"/>
    <oleObject progId="Equation.DSMT4" shapeId="1440682" r:id="rId3"/>
    <oleObject progId="Equation.DSMT4" shapeId="1441827" r:id="rId4"/>
    <oleObject progId="Equation.DSMT4" shapeId="1443811" r:id="rId5"/>
    <oleObject progId="Equation.DSMT4" shapeId="1445335" r:id="rId6"/>
    <oleObject progId="Equation.DSMT4" shapeId="1430501" r:id="rId7"/>
    <oleObject progId="Equation.DSMT4" shapeId="1448840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showGridLines="0" showRowColHeaders="0" showZeros="0" tabSelected="1" zoomScale="70" zoomScaleNormal="70" workbookViewId="0" topLeftCell="A1">
      <selection activeCell="G31" sqref="G31"/>
    </sheetView>
  </sheetViews>
  <sheetFormatPr defaultColWidth="9.00390625" defaultRowHeight="12.75"/>
  <sheetData>
    <row r="1" spans="1:14" ht="26.25">
      <c r="A1" s="6" t="str">
        <f>CONCATENATE("f(x) = a ",LEFT($N$1,LEN($N$1)-1),"(kx+t)+m")</f>
        <v>f(x) = a sin(kx+t)+m</v>
      </c>
      <c r="H1" s="8">
        <f>IF(OR($C$30=0,$C$31=0),,CONCATENATE("f(x)=",IF(C30=1,,IF(C30=-1,"-",C30)),LEFT($N$1,LEN($N$1)-1),"(",IF(C31=1,,IF(C31=-1,"-",C31)),"x",IF(E30=0,,IF(E30&gt;0,CONCATENATE("+",E30),E30)),")",IF(E31=0,,IF(E31&gt;0,CONCATENATE("+",E31),E31))))</f>
        <v>0</v>
      </c>
      <c r="M1" s="15" t="s">
        <v>17</v>
      </c>
      <c r="N1" s="16" t="s">
        <v>6</v>
      </c>
    </row>
    <row r="30" spans="2:12" ht="20.25">
      <c r="B30" s="5" t="s">
        <v>2</v>
      </c>
      <c r="C30" s="4">
        <v>0</v>
      </c>
      <c r="D30" s="5" t="s">
        <v>7</v>
      </c>
      <c r="E30" s="4"/>
      <c r="J30" s="9" t="s">
        <v>15</v>
      </c>
      <c r="L30" s="10">
        <v>4</v>
      </c>
    </row>
    <row r="31" spans="2:5" ht="15">
      <c r="B31" s="5" t="s">
        <v>4</v>
      </c>
      <c r="C31" s="4">
        <v>0</v>
      </c>
      <c r="D31" s="5" t="s">
        <v>3</v>
      </c>
      <c r="E31" s="4"/>
    </row>
  </sheetData>
  <printOptions horizontalCentered="1" verticalCentered="1"/>
  <pageMargins left="0.9055118110236221" right="0.7086614173228347" top="0.984251968503937" bottom="0.984251968503937" header="0.5118110236220472" footer="0.5118110236220472"/>
  <pageSetup horizontalDpi="600" verticalDpi="600" orientation="landscape" paperSize="9" scale="80" r:id="rId11"/>
  <drawing r:id="rId10"/>
  <legacyDrawing r:id="rId9"/>
  <oleObjects>
    <oleObject progId="Equation.DSMT4" shapeId="8142803" r:id="rId1"/>
    <oleObject progId="Equation.DSMT4" shapeId="8142804" r:id="rId2"/>
    <oleObject progId="Equation.DSMT4" shapeId="8142805" r:id="rId3"/>
    <oleObject progId="Equation.DSMT4" shapeId="8142806" r:id="rId4"/>
    <oleObject progId="Equation.DSMT4" shapeId="8142807" r:id="rId5"/>
    <oleObject progId="Equation.DSMT4" shapeId="8142808" r:id="rId6"/>
    <oleObject progId="Equation.DSMT4" shapeId="8142809" r:id="rId7"/>
    <oleObject progId="Equation.DSMT4" shapeId="8142810" r:id="rId8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2">
      <selection activeCell="F5" sqref="F5"/>
    </sheetView>
  </sheetViews>
  <sheetFormatPr defaultColWidth="9.00390625" defaultRowHeight="12.75"/>
  <cols>
    <col min="1" max="1" width="7.375" style="0" customWidth="1"/>
    <col min="2" max="2" width="6.00390625" style="0" customWidth="1"/>
    <col min="3" max="3" width="10.875" style="0" customWidth="1"/>
    <col min="4" max="4" width="15.25390625" style="0" customWidth="1"/>
    <col min="6" max="6" width="11.375" style="0" bestFit="1" customWidth="1"/>
    <col min="8" max="8" width="11.375" style="0" bestFit="1" customWidth="1"/>
    <col min="9" max="9" width="12.375" style="0" bestFit="1" customWidth="1"/>
  </cols>
  <sheetData>
    <row r="1" spans="2:6" ht="12.75">
      <c r="B1" t="s">
        <v>0</v>
      </c>
      <c r="C1" t="s">
        <v>1</v>
      </c>
      <c r="D1" s="3"/>
      <c r="E1" s="2">
        <f>4*ATAN(1)</f>
        <v>3.141592653589793</v>
      </c>
      <c r="F1" s="2">
        <f>E1/12</f>
        <v>0.2617993877991494</v>
      </c>
    </row>
    <row r="2" spans="1:13" ht="12.75">
      <c r="A2">
        <v>1</v>
      </c>
      <c r="B2" s="1">
        <f>-2*E1</f>
        <v>-6.283185307179586</v>
      </c>
      <c r="C2" s="1">
        <f>IF(тренинг!$N$1="sinx",F2,IF(тренинг!$N$1="cosx",G2,IF(тренинг!$N$1="tgx",H2,I2)))</f>
        <v>2.45029690981724E-16</v>
      </c>
      <c r="D2" s="1">
        <f>IF(тренинг!$N$1="sinx",J2,IF(тренинг!$N$1="cosx",K2,IF(тренинг!$N$1="tgx",L2,M2)))</f>
        <v>2.45029690981724E-16</v>
      </c>
      <c r="E2">
        <f>B2*тренинг!$C$31+тренинг!$E$30</f>
        <v>-6.283185307179586</v>
      </c>
      <c r="F2">
        <f>SIN(B2)</f>
        <v>2.45029690981724E-16</v>
      </c>
      <c r="G2">
        <f>COS(B2)</f>
        <v>1</v>
      </c>
      <c r="H2">
        <f>TAN(B2)</f>
        <v>2.45029690981724E-16</v>
      </c>
      <c r="I2">
        <f>1/TAN(B2)</f>
        <v>4081138069404768</v>
      </c>
      <c r="J2">
        <f>тренинг!$C$30*SIN(E2)+тренинг!$E$31</f>
        <v>2.45029690981724E-16</v>
      </c>
      <c r="K2">
        <f>тренинг!$C$30*COS($E2)+тренинг!$E$31</f>
        <v>1</v>
      </c>
      <c r="L2">
        <f>тренинг!$C$30*TAN($E2)+тренинг!$E$31</f>
        <v>2.45029690981724E-16</v>
      </c>
      <c r="M2">
        <f>тренинг!$C$30/TAN($E2)+тренинг!$E$31</f>
        <v>4081138069404768</v>
      </c>
    </row>
    <row r="3" spans="1:13" ht="12.75">
      <c r="A3">
        <v>2</v>
      </c>
      <c r="B3" s="1">
        <f>B2+$F$1</f>
        <v>-6.021385919380437</v>
      </c>
      <c r="C3" s="1">
        <f>IF(тренинг!$N$1="sinx",F3,IF(тренинг!$N$1="cosx",G3,IF(тренинг!$N$1="tgx",H3,I3)))</f>
        <v>0.2588190451025207</v>
      </c>
      <c r="D3" s="1">
        <f>IF(тренинг!$N$1="sinx",J3,IF(тренинг!$N$1="cosx",K3,IF(тренинг!$N$1="tgx",L3,M3)))</f>
        <v>0.2588190451025207</v>
      </c>
      <c r="E3">
        <f>B3*тренинг!$C$31+тренинг!$E$30</f>
        <v>-6.021385919380437</v>
      </c>
      <c r="F3">
        <f aca="true" t="shared" si="0" ref="F3:F18">SIN(B3)</f>
        <v>0.2588190451025207</v>
      </c>
      <c r="G3">
        <f aca="true" t="shared" si="1" ref="G3:G18">COS(B3)</f>
        <v>0.9659258262890683</v>
      </c>
      <c r="H3">
        <f aca="true" t="shared" si="2" ref="H3:H18">TAN(B3)</f>
        <v>0.26794919243112264</v>
      </c>
      <c r="I3">
        <f aca="true" t="shared" si="3" ref="I3:I18">1/TAN(B3)</f>
        <v>3.732050807568878</v>
      </c>
      <c r="J3">
        <f>тренинг!$C$30*SIN(E3)+тренинг!$E$31</f>
        <v>0.2588190451025207</v>
      </c>
      <c r="K3">
        <f>тренинг!$C$30*COS($E3)+тренинг!$E$31</f>
        <v>0.9659258262890683</v>
      </c>
      <c r="L3">
        <f>тренинг!$C$30*TAN($E3)+тренинг!$E$31</f>
        <v>0.26794919243112264</v>
      </c>
      <c r="M3">
        <f>тренинг!$C$30/TAN($E3)+тренинг!$E$31</f>
        <v>3.732050807568878</v>
      </c>
    </row>
    <row r="4" spans="1:13" ht="12.75">
      <c r="A4">
        <v>3</v>
      </c>
      <c r="B4" s="1">
        <f aca="true" t="shared" si="4" ref="B4:B26">B3+$F$1</f>
        <v>-5.759586531581288</v>
      </c>
      <c r="C4" s="1">
        <f>IF(тренинг!$N$1="sinx",F4,IF(тренинг!$N$1="cosx",G4,IF(тренинг!$N$1="tgx",H4,I4)))</f>
        <v>0.49999999999999967</v>
      </c>
      <c r="D4" s="1">
        <f>IF(тренинг!$N$1="sinx",J4,IF(тренинг!$N$1="cosx",K4,IF(тренинг!$N$1="tgx",L4,M4)))</f>
        <v>0.49999999999999967</v>
      </c>
      <c r="E4">
        <f>B4*тренинг!$C$31+тренинг!$E$30</f>
        <v>-5.759586531581288</v>
      </c>
      <c r="F4">
        <f t="shared" si="0"/>
        <v>0.49999999999999967</v>
      </c>
      <c r="G4">
        <f t="shared" si="1"/>
        <v>0.8660254037844388</v>
      </c>
      <c r="H4">
        <f t="shared" si="2"/>
        <v>0.5773502691896253</v>
      </c>
      <c r="I4">
        <f t="shared" si="3"/>
        <v>1.7320508075688787</v>
      </c>
      <c r="J4">
        <f>тренинг!$C$30*SIN(E4)+тренинг!$E$31</f>
        <v>0.49999999999999967</v>
      </c>
      <c r="K4">
        <f>тренинг!$C$30*COS($E4)+тренинг!$E$31</f>
        <v>0.8660254037844388</v>
      </c>
      <c r="L4">
        <f>тренинг!$C$30*TAN($E4)+тренинг!$E$31</f>
        <v>0.5773502691896253</v>
      </c>
      <c r="M4">
        <f>тренинг!$C$30/TAN($E4)+тренинг!$E$31</f>
        <v>1.7320508075688787</v>
      </c>
    </row>
    <row r="5" spans="1:13" ht="12.75">
      <c r="A5">
        <v>4</v>
      </c>
      <c r="B5" s="1">
        <f t="shared" si="4"/>
        <v>-5.497787143782139</v>
      </c>
      <c r="C5" s="1">
        <f>IF(тренинг!$N$1="sinx",F5,IF(тренинг!$N$1="cosx",G5,IF(тренинг!$N$1="tgx",H5,I5)))</f>
        <v>0.707106781186547</v>
      </c>
      <c r="D5" s="1">
        <f>IF(тренинг!$N$1="sinx",J5,IF(тренинг!$N$1="cosx",K5,IF(тренинг!$N$1="tgx",L5,M5)))</f>
        <v>0.707106781186547</v>
      </c>
      <c r="E5">
        <f>B5*тренинг!$C$31+тренинг!$E$30</f>
        <v>-5.497787143782139</v>
      </c>
      <c r="F5">
        <f t="shared" si="0"/>
        <v>0.707106781186547</v>
      </c>
      <c r="G5">
        <f t="shared" si="1"/>
        <v>0.707106781186548</v>
      </c>
      <c r="H5">
        <f t="shared" si="2"/>
        <v>0.9999999999999987</v>
      </c>
      <c r="I5">
        <f t="shared" si="3"/>
        <v>1.0000000000000013</v>
      </c>
      <c r="J5">
        <f>тренинг!$C$30*SIN(E5)+тренинг!$E$31</f>
        <v>0.707106781186547</v>
      </c>
      <c r="K5">
        <f>тренинг!$C$30*COS($E5)+тренинг!$E$31</f>
        <v>0.707106781186548</v>
      </c>
      <c r="L5">
        <f>тренинг!$C$30*TAN($E5)+тренинг!$E$31</f>
        <v>0.9999999999999987</v>
      </c>
      <c r="M5">
        <f>тренинг!$C$30/TAN($E5)+тренинг!$E$31</f>
        <v>1.0000000000000013</v>
      </c>
    </row>
    <row r="6" spans="1:13" ht="12.75">
      <c r="A6">
        <v>5</v>
      </c>
      <c r="B6" s="1">
        <f t="shared" si="4"/>
        <v>-5.23598775598299</v>
      </c>
      <c r="C6" s="1">
        <f>IF(тренинг!$N$1="sinx",F6,IF(тренинг!$N$1="cosx",G6,IF(тренинг!$N$1="tgx",H6,I6)))</f>
        <v>0.8660254037844382</v>
      </c>
      <c r="D6" s="1">
        <f>IF(тренинг!$N$1="sinx",J6,IF(тренинг!$N$1="cosx",K6,IF(тренинг!$N$1="tgx",L6,M6)))</f>
        <v>0.8660254037844382</v>
      </c>
      <c r="E6">
        <f>B6*тренинг!$C$31+тренинг!$E$30</f>
        <v>-5.23598775598299</v>
      </c>
      <c r="F6">
        <f t="shared" si="0"/>
        <v>0.8660254037844382</v>
      </c>
      <c r="G6">
        <f t="shared" si="1"/>
        <v>0.5000000000000009</v>
      </c>
      <c r="H6">
        <f t="shared" si="2"/>
        <v>1.7320508075688734</v>
      </c>
      <c r="I6">
        <f t="shared" si="3"/>
        <v>0.5773502691896271</v>
      </c>
      <c r="J6">
        <f>тренинг!$C$30*SIN(E6)+тренинг!$E$31</f>
        <v>0.8660254037844382</v>
      </c>
      <c r="K6">
        <f>тренинг!$C$30*COS($E6)+тренинг!$E$31</f>
        <v>0.5000000000000009</v>
      </c>
      <c r="L6">
        <f>тренинг!$C$30*TAN($E6)+тренинг!$E$31</f>
        <v>1.7320508075688734</v>
      </c>
      <c r="M6">
        <f>тренинг!$C$30/TAN($E6)+тренинг!$E$31</f>
        <v>0.5773502691896271</v>
      </c>
    </row>
    <row r="7" spans="1:13" ht="12.75">
      <c r="A7">
        <v>6</v>
      </c>
      <c r="B7" s="1">
        <f t="shared" si="4"/>
        <v>-4.974188368183841</v>
      </c>
      <c r="C7" s="1">
        <f>IF(тренинг!$N$1="sinx",F7,IF(тренинг!$N$1="cosx",G7,IF(тренинг!$N$1="tgx",H7,I7)))</f>
        <v>0.965925826289068</v>
      </c>
      <c r="D7" s="1">
        <f>IF(тренинг!$N$1="sinx",J7,IF(тренинг!$N$1="cosx",K7,IF(тренинг!$N$1="tgx",L7,M7)))</f>
        <v>0.965925826289068</v>
      </c>
      <c r="E7">
        <f>B7*тренинг!$C$31+тренинг!$E$30</f>
        <v>-4.974188368183841</v>
      </c>
      <c r="F7">
        <f t="shared" si="0"/>
        <v>0.965925826289068</v>
      </c>
      <c r="G7">
        <f t="shared" si="1"/>
        <v>0.258819045102522</v>
      </c>
      <c r="H7">
        <f t="shared" si="2"/>
        <v>3.732050807568858</v>
      </c>
      <c r="I7">
        <f t="shared" si="3"/>
        <v>0.2679491924311241</v>
      </c>
      <c r="J7">
        <f>тренинг!$C$30*SIN(E7)+тренинг!$E$31</f>
        <v>0.965925826289068</v>
      </c>
      <c r="K7">
        <f>тренинг!$C$30*COS($E7)+тренинг!$E$31</f>
        <v>0.258819045102522</v>
      </c>
      <c r="L7">
        <f>тренинг!$C$30*TAN($E7)+тренинг!$E$31</f>
        <v>3.732050807568858</v>
      </c>
      <c r="M7">
        <f>тренинг!$C$30/TAN($E7)+тренинг!$E$31</f>
        <v>0.2679491924311241</v>
      </c>
    </row>
    <row r="8" spans="1:13" ht="12.75">
      <c r="A8">
        <v>7</v>
      </c>
      <c r="B8" s="1">
        <f t="shared" si="4"/>
        <v>-4.7123889803846915</v>
      </c>
      <c r="C8" s="1">
        <f>IF(тренинг!$N$1="sinx",F8,IF(тренинг!$N$1="cosx",G8,IF(тренинг!$N$1="tgx",H8,I8)))</f>
        <v>1</v>
      </c>
      <c r="D8" s="1">
        <f>IF(тренинг!$N$1="sinx",J8,IF(тренинг!$N$1="cosx",K8,IF(тренинг!$N$1="tgx",L8,M8)))</f>
        <v>1</v>
      </c>
      <c r="E8">
        <f>B8*тренинг!$C$31+тренинг!$E$30</f>
        <v>-4.7123889803846915</v>
      </c>
      <c r="F8">
        <f t="shared" si="0"/>
        <v>1</v>
      </c>
      <c r="G8">
        <f t="shared" si="1"/>
        <v>1.5925845711639575E-15</v>
      </c>
      <c r="H8">
        <f t="shared" si="2"/>
        <v>627910139346094.1</v>
      </c>
      <c r="I8">
        <f t="shared" si="3"/>
        <v>1.5925845711639573E-15</v>
      </c>
      <c r="J8">
        <f>тренинг!$C$30*SIN(E8)+тренинг!$E$31</f>
        <v>1</v>
      </c>
      <c r="K8">
        <f>тренинг!$C$30*COS($E8)+тренинг!$E$31</f>
        <v>1.5925845711639575E-15</v>
      </c>
      <c r="L8">
        <f>тренинг!$C$30*TAN($E8)+тренинг!$E$31</f>
        <v>627910139346094.1</v>
      </c>
      <c r="M8">
        <f>тренинг!$C$30/TAN($E8)+тренинг!$E$31</f>
        <v>1.5925845711639573E-15</v>
      </c>
    </row>
    <row r="9" spans="1:13" ht="12.75">
      <c r="A9">
        <v>8</v>
      </c>
      <c r="B9" s="1">
        <f t="shared" si="4"/>
        <v>-4.450589592585542</v>
      </c>
      <c r="C9" s="1">
        <f>IF(тренинг!$N$1="sinx",F9,IF(тренинг!$N$1="cosx",G9,IF(тренинг!$N$1="tgx",H9,I9)))</f>
        <v>0.9659258262890688</v>
      </c>
      <c r="D9" s="1">
        <f>IF(тренинг!$N$1="sinx",J9,IF(тренинг!$N$1="cosx",K9,IF(тренинг!$N$1="tgx",L9,M9)))</f>
        <v>0.9659258262890688</v>
      </c>
      <c r="E9">
        <f>B9*тренинг!$C$31+тренинг!$E$30</f>
        <v>-4.450589592585542</v>
      </c>
      <c r="F9">
        <f t="shared" si="0"/>
        <v>0.9659258262890688</v>
      </c>
      <c r="G9">
        <f t="shared" si="1"/>
        <v>-0.2588190451025189</v>
      </c>
      <c r="H9">
        <f t="shared" si="2"/>
        <v>-3.7320508075689056</v>
      </c>
      <c r="I9">
        <f t="shared" si="3"/>
        <v>-0.2679491924311207</v>
      </c>
      <c r="J9">
        <f>тренинг!$C$30*SIN(E9)+тренинг!$E$31</f>
        <v>0.9659258262890688</v>
      </c>
      <c r="K9">
        <f>тренинг!$C$30*COS($E9)+тренинг!$E$31</f>
        <v>-0.2588190451025189</v>
      </c>
      <c r="L9">
        <f>тренинг!$C$30*TAN($E9)+тренинг!$E$31</f>
        <v>-3.7320508075689056</v>
      </c>
      <c r="M9">
        <f>тренинг!$C$30/TAN($E9)+тренинг!$E$31</f>
        <v>-0.2679491924311207</v>
      </c>
    </row>
    <row r="10" spans="1:13" ht="12.75">
      <c r="A10">
        <v>9</v>
      </c>
      <c r="B10" s="1">
        <f t="shared" si="4"/>
        <v>-4.188790204786393</v>
      </c>
      <c r="C10" s="1">
        <f>IF(тренинг!$N$1="sinx",F10,IF(тренинг!$N$1="cosx",G10,IF(тренинг!$N$1="tgx",H10,I10)))</f>
        <v>0.8660254037844397</v>
      </c>
      <c r="D10" s="1">
        <f>IF(тренинг!$N$1="sinx",J10,IF(тренинг!$N$1="cosx",K10,IF(тренинг!$N$1="tgx",L10,M10)))</f>
        <v>0.8660254037844397</v>
      </c>
      <c r="E10">
        <f>B10*тренинг!$C$31+тренинг!$E$30</f>
        <v>-4.188790204786393</v>
      </c>
      <c r="F10">
        <f t="shared" si="0"/>
        <v>0.8660254037844397</v>
      </c>
      <c r="G10">
        <f t="shared" si="1"/>
        <v>-0.4999999999999981</v>
      </c>
      <c r="H10">
        <f t="shared" si="2"/>
        <v>-1.732050807568886</v>
      </c>
      <c r="I10">
        <f t="shared" si="3"/>
        <v>-0.5773502691896228</v>
      </c>
      <c r="J10">
        <f>тренинг!$C$30*SIN(E10)+тренинг!$E$31</f>
        <v>0.8660254037844397</v>
      </c>
      <c r="K10">
        <f>тренинг!$C$30*COS($E10)+тренинг!$E$31</f>
        <v>-0.4999999999999981</v>
      </c>
      <c r="L10">
        <f>тренинг!$C$30*TAN($E10)+тренинг!$E$31</f>
        <v>-1.732050807568886</v>
      </c>
      <c r="M10">
        <f>тренинг!$C$30/TAN($E10)+тренинг!$E$31</f>
        <v>-0.5773502691896228</v>
      </c>
    </row>
    <row r="11" spans="1:13" ht="12.75">
      <c r="A11">
        <v>10</v>
      </c>
      <c r="B11" s="1">
        <f t="shared" si="4"/>
        <v>-3.9269908169872436</v>
      </c>
      <c r="C11" s="1">
        <f>IF(тренинг!$N$1="sinx",F11,IF(тренинг!$N$1="cosx",G11,IF(тренинг!$N$1="tgx",H11,I11)))</f>
        <v>0.707106781186549</v>
      </c>
      <c r="D11" s="1">
        <f>IF(тренинг!$N$1="sinx",J11,IF(тренинг!$N$1="cosx",K11,IF(тренинг!$N$1="tgx",L11,M11)))</f>
        <v>0.707106781186549</v>
      </c>
      <c r="E11">
        <f>B11*тренинг!$C$31+тренинг!$E$30</f>
        <v>-3.9269908169872436</v>
      </c>
      <c r="F11">
        <f t="shared" si="0"/>
        <v>0.707106781186549</v>
      </c>
      <c r="G11">
        <f t="shared" si="1"/>
        <v>-0.707106781186546</v>
      </c>
      <c r="H11">
        <f t="shared" si="2"/>
        <v>-1.0000000000000042</v>
      </c>
      <c r="I11">
        <f t="shared" si="3"/>
        <v>-0.9999999999999958</v>
      </c>
      <c r="J11">
        <f>тренинг!$C$30*SIN(E11)+тренинг!$E$31</f>
        <v>0.707106781186549</v>
      </c>
      <c r="K11">
        <f>тренинг!$C$30*COS($E11)+тренинг!$E$31</f>
        <v>-0.707106781186546</v>
      </c>
      <c r="L11">
        <f>тренинг!$C$30*TAN($E11)+тренинг!$E$31</f>
        <v>-1.0000000000000042</v>
      </c>
      <c r="M11">
        <f>тренинг!$C$30/TAN($E11)+тренинг!$E$31</f>
        <v>-0.9999999999999958</v>
      </c>
    </row>
    <row r="12" spans="1:13" ht="12.75">
      <c r="A12">
        <v>11</v>
      </c>
      <c r="B12" s="1">
        <f t="shared" si="4"/>
        <v>-3.665191429188094</v>
      </c>
      <c r="C12" s="1">
        <f>IF(тренинг!$N$1="sinx",F12,IF(тренинг!$N$1="cosx",G12,IF(тренинг!$N$1="tgx",H12,I12)))</f>
        <v>0.5000000000000017</v>
      </c>
      <c r="D12" s="1">
        <f>IF(тренинг!$N$1="sinx",J12,IF(тренинг!$N$1="cosx",K12,IF(тренинг!$N$1="tgx",L12,M12)))</f>
        <v>0.5000000000000017</v>
      </c>
      <c r="E12">
        <f>B12*тренинг!$C$31+тренинг!$E$30</f>
        <v>-3.665191429188094</v>
      </c>
      <c r="F12">
        <f t="shared" si="0"/>
        <v>0.5000000000000017</v>
      </c>
      <c r="G12">
        <f t="shared" si="1"/>
        <v>-0.8660254037844377</v>
      </c>
      <c r="H12">
        <f t="shared" si="2"/>
        <v>-0.5773502691896283</v>
      </c>
      <c r="I12">
        <f t="shared" si="3"/>
        <v>-1.7320508075688696</v>
      </c>
      <c r="J12">
        <f>тренинг!$C$30*SIN(E12)+тренинг!$E$31</f>
        <v>0.5000000000000017</v>
      </c>
      <c r="K12">
        <f>тренинг!$C$30*COS($E12)+тренинг!$E$31</f>
        <v>-0.8660254037844377</v>
      </c>
      <c r="L12">
        <f>тренинг!$C$30*TAN($E12)+тренинг!$E$31</f>
        <v>-0.5773502691896283</v>
      </c>
      <c r="M12">
        <f>тренинг!$C$30/TAN($E12)+тренинг!$E$31</f>
        <v>-1.7320508075688696</v>
      </c>
    </row>
    <row r="13" spans="1:13" ht="12.75">
      <c r="A13">
        <v>12</v>
      </c>
      <c r="B13" s="1">
        <f t="shared" si="4"/>
        <v>-3.4033920413889445</v>
      </c>
      <c r="C13" s="1">
        <f>IF(тренинг!$N$1="sinx",F13,IF(тренинг!$N$1="cosx",G13,IF(тренинг!$N$1="tgx",H13,I13)))</f>
        <v>0.2588190451025225</v>
      </c>
      <c r="D13" s="1">
        <f>IF(тренинг!$N$1="sinx",J13,IF(тренинг!$N$1="cosx",K13,IF(тренинг!$N$1="tgx",L13,M13)))</f>
        <v>0.2588190451025225</v>
      </c>
      <c r="E13">
        <f>B13*тренинг!$C$31+тренинг!$E$30</f>
        <v>-3.4033920413889445</v>
      </c>
      <c r="F13">
        <f t="shared" si="0"/>
        <v>0.2588190451025225</v>
      </c>
      <c r="G13">
        <f t="shared" si="1"/>
        <v>-0.9659258262890679</v>
      </c>
      <c r="H13">
        <f t="shared" si="2"/>
        <v>-0.26794919243112464</v>
      </c>
      <c r="I13">
        <f t="shared" si="3"/>
        <v>-3.7320508075688505</v>
      </c>
      <c r="J13">
        <f>тренинг!$C$30*SIN(E13)+тренинг!$E$31</f>
        <v>0.2588190451025225</v>
      </c>
      <c r="K13">
        <f>тренинг!$C$30*COS($E13)+тренинг!$E$31</f>
        <v>-0.9659258262890679</v>
      </c>
      <c r="L13">
        <f>тренинг!$C$30*TAN($E13)+тренинг!$E$31</f>
        <v>-0.26794919243112464</v>
      </c>
      <c r="M13">
        <f>тренинг!$C$30/TAN($E13)+тренинг!$E$31</f>
        <v>-3.7320508075688505</v>
      </c>
    </row>
    <row r="14" spans="1:13" ht="12.75">
      <c r="A14">
        <v>13</v>
      </c>
      <c r="B14" s="1">
        <f t="shared" si="4"/>
        <v>-3.141592653589795</v>
      </c>
      <c r="C14" s="1">
        <f>IF(тренинг!$N$1="sinx",F14,IF(тренинг!$N$1="cosx",G14,IF(тренинг!$N$1="tgx",H14,I14)))</f>
        <v>1.6538419939093885E-15</v>
      </c>
      <c r="D14" s="1">
        <f>IF(тренинг!$N$1="sinx",J14,IF(тренинг!$N$1="cosx",K14,IF(тренинг!$N$1="tgx",L14,M14)))</f>
        <v>1.6538419939093885E-15</v>
      </c>
      <c r="E14">
        <f>B14*тренинг!$C$31+тренинг!$E$30</f>
        <v>-3.141592653589795</v>
      </c>
      <c r="F14">
        <f t="shared" si="0"/>
        <v>1.6538419939093885E-15</v>
      </c>
      <c r="G14">
        <f t="shared" si="1"/>
        <v>-1</v>
      </c>
      <c r="H14">
        <f t="shared" si="2"/>
        <v>-1.6538419939093885E-15</v>
      </c>
      <c r="I14">
        <f t="shared" si="3"/>
        <v>-604652683680003.6</v>
      </c>
      <c r="J14">
        <f>тренинг!$C$30*SIN(E14)+тренинг!$E$31</f>
        <v>1.6538419939093885E-15</v>
      </c>
      <c r="K14">
        <f>тренинг!$C$30*COS($E14)+тренинг!$E$31</f>
        <v>-1</v>
      </c>
      <c r="L14">
        <f>тренинг!$C$30*TAN($E14)+тренинг!$E$31</f>
        <v>-1.6538419939093885E-15</v>
      </c>
      <c r="M14">
        <f>тренинг!$C$30/TAN($E14)+тренинг!$E$31</f>
        <v>-604652683680003.6</v>
      </c>
    </row>
    <row r="15" spans="1:13" ht="12.75">
      <c r="A15">
        <v>14</v>
      </c>
      <c r="B15" s="1">
        <f t="shared" si="4"/>
        <v>-2.8797932657906453</v>
      </c>
      <c r="C15" s="1">
        <f>IF(тренинг!$N$1="sinx",F15,IF(тренинг!$N$1="cosx",G15,IF(тренинг!$N$1="tgx",H15,I15)))</f>
        <v>-0.2588190451025193</v>
      </c>
      <c r="D15" s="1">
        <f>IF(тренинг!$N$1="sinx",J15,IF(тренинг!$N$1="cosx",K15,IF(тренинг!$N$1="tgx",L15,M15)))</f>
        <v>-0.2588190451025193</v>
      </c>
      <c r="E15">
        <f>B15*тренинг!$C$31+тренинг!$E$30</f>
        <v>-2.8797932657906453</v>
      </c>
      <c r="F15">
        <f t="shared" si="0"/>
        <v>-0.2588190451025193</v>
      </c>
      <c r="G15">
        <f t="shared" si="1"/>
        <v>-0.9659258262890686</v>
      </c>
      <c r="H15">
        <f t="shared" si="2"/>
        <v>0.2679491924311211</v>
      </c>
      <c r="I15">
        <f t="shared" si="3"/>
        <v>3.7320508075689</v>
      </c>
      <c r="J15">
        <f>тренинг!$C$30*SIN(E15)+тренинг!$E$31</f>
        <v>-0.2588190451025193</v>
      </c>
      <c r="K15">
        <f>тренинг!$C$30*COS($E15)+тренинг!$E$31</f>
        <v>-0.9659258262890686</v>
      </c>
      <c r="L15">
        <f>тренинг!$C$30*TAN($E15)+тренинг!$E$31</f>
        <v>0.2679491924311211</v>
      </c>
      <c r="M15">
        <f>тренинг!$C$30/TAN($E15)+тренинг!$E$31</f>
        <v>3.7320508075689</v>
      </c>
    </row>
    <row r="16" spans="1:13" ht="12.75">
      <c r="A16">
        <v>15</v>
      </c>
      <c r="B16" s="1">
        <f t="shared" si="4"/>
        <v>-2.6179938779914957</v>
      </c>
      <c r="C16" s="1">
        <f>IF(тренинг!$N$1="sinx",F16,IF(тренинг!$N$1="cosx",G16,IF(тренинг!$N$1="tgx",H16,I16)))</f>
        <v>-0.4999999999999988</v>
      </c>
      <c r="D16" s="1">
        <f>IF(тренинг!$N$1="sinx",J16,IF(тренинг!$N$1="cosx",K16,IF(тренинг!$N$1="tgx",L16,M16)))</f>
        <v>-0.4999999999999988</v>
      </c>
      <c r="E16">
        <f>B16*тренинг!$C$31+тренинг!$E$30</f>
        <v>-2.6179938779914957</v>
      </c>
      <c r="F16">
        <f t="shared" si="0"/>
        <v>-0.4999999999999988</v>
      </c>
      <c r="G16">
        <f t="shared" si="1"/>
        <v>-0.8660254037844394</v>
      </c>
      <c r="H16">
        <f t="shared" si="2"/>
        <v>0.577350269189624</v>
      </c>
      <c r="I16">
        <f t="shared" si="3"/>
        <v>1.7320508075688827</v>
      </c>
      <c r="J16">
        <f>тренинг!$C$30*SIN(E16)+тренинг!$E$31</f>
        <v>-0.4999999999999988</v>
      </c>
      <c r="K16">
        <f>тренинг!$C$30*COS($E16)+тренинг!$E$31</f>
        <v>-0.8660254037844394</v>
      </c>
      <c r="L16">
        <f>тренинг!$C$30*TAN($E16)+тренинг!$E$31</f>
        <v>0.577350269189624</v>
      </c>
      <c r="M16">
        <f>тренинг!$C$30/TAN($E16)+тренинг!$E$31</f>
        <v>1.7320508075688827</v>
      </c>
    </row>
    <row r="17" spans="1:13" ht="12.75">
      <c r="A17">
        <v>16</v>
      </c>
      <c r="B17" s="1">
        <f t="shared" si="4"/>
        <v>-2.356194490192346</v>
      </c>
      <c r="C17" s="1">
        <f>IF(тренинг!$N$1="sinx",F17,IF(тренинг!$N$1="cosx",G17,IF(тренинг!$N$1="tgx",H17,I17)))</f>
        <v>-0.7071067811865467</v>
      </c>
      <c r="D17" s="1">
        <f>IF(тренинг!$N$1="sinx",J17,IF(тренинг!$N$1="cosx",K17,IF(тренинг!$N$1="tgx",L17,M17)))</f>
        <v>-0.7071067811865467</v>
      </c>
      <c r="E17">
        <f>B17*тренинг!$C$31+тренинг!$E$30</f>
        <v>-2.356194490192346</v>
      </c>
      <c r="F17">
        <f t="shared" si="0"/>
        <v>-0.7071067811865467</v>
      </c>
      <c r="G17">
        <f t="shared" si="1"/>
        <v>-0.7071067811865483</v>
      </c>
      <c r="H17">
        <f t="shared" si="2"/>
        <v>0.9999999999999976</v>
      </c>
      <c r="I17">
        <f t="shared" si="3"/>
        <v>1.0000000000000024</v>
      </c>
      <c r="J17">
        <f>тренинг!$C$30*SIN(E17)+тренинг!$E$31</f>
        <v>-0.7071067811865467</v>
      </c>
      <c r="K17">
        <f>тренинг!$C$30*COS($E17)+тренинг!$E$31</f>
        <v>-0.7071067811865483</v>
      </c>
      <c r="L17">
        <f>тренинг!$C$30*TAN($E17)+тренинг!$E$31</f>
        <v>0.9999999999999976</v>
      </c>
      <c r="M17">
        <f>тренинг!$C$30/TAN($E17)+тренинг!$E$31</f>
        <v>1.0000000000000024</v>
      </c>
    </row>
    <row r="18" spans="1:13" ht="12.75">
      <c r="A18">
        <v>17</v>
      </c>
      <c r="B18" s="1">
        <f t="shared" si="4"/>
        <v>-2.0943951023931966</v>
      </c>
      <c r="C18" s="1">
        <f>IF(тренинг!$N$1="sinx",F18,IF(тренинг!$N$1="cosx",G18,IF(тренинг!$N$1="tgx",H18,I18)))</f>
        <v>-0.866025403784438</v>
      </c>
      <c r="D18" s="1">
        <f>IF(тренинг!$N$1="sinx",J18,IF(тренинг!$N$1="cosx",K18,IF(тренинг!$N$1="tgx",L18,M18)))</f>
        <v>-0.866025403784438</v>
      </c>
      <c r="E18">
        <f>B18*тренинг!$C$31+тренинг!$E$30</f>
        <v>-2.0943951023931966</v>
      </c>
      <c r="F18">
        <f t="shared" si="0"/>
        <v>-0.866025403784438</v>
      </c>
      <c r="G18">
        <f t="shared" si="1"/>
        <v>-0.500000000000001</v>
      </c>
      <c r="H18">
        <f t="shared" si="2"/>
        <v>1.732050807568873</v>
      </c>
      <c r="I18">
        <f t="shared" si="3"/>
        <v>0.5773502691896272</v>
      </c>
      <c r="J18">
        <f>тренинг!$C$30*SIN(E18)+тренинг!$E$31</f>
        <v>-0.866025403784438</v>
      </c>
      <c r="K18">
        <f>тренинг!$C$30*COS($E18)+тренинг!$E$31</f>
        <v>-0.500000000000001</v>
      </c>
      <c r="L18">
        <f>тренинг!$C$30*TAN($E18)+тренинг!$E$31</f>
        <v>1.732050807568873</v>
      </c>
      <c r="M18">
        <f>тренинг!$C$30/TAN($E18)+тренинг!$E$31</f>
        <v>0.5773502691896272</v>
      </c>
    </row>
    <row r="19" spans="1:13" ht="12.75">
      <c r="A19">
        <v>18</v>
      </c>
      <c r="B19" s="1">
        <f t="shared" si="4"/>
        <v>-1.8325957145940472</v>
      </c>
      <c r="C19" s="1">
        <f>IF(тренинг!$N$1="sinx",F19,IF(тренинг!$N$1="cosx",G19,IF(тренинг!$N$1="tgx",H19,I19)))</f>
        <v>-0.965925826289068</v>
      </c>
      <c r="D19" s="1">
        <f>IF(тренинг!$N$1="sinx",J19,IF(тренинг!$N$1="cosx",K19,IF(тренинг!$N$1="tgx",L19,M19)))</f>
        <v>-0.965925826289068</v>
      </c>
      <c r="E19">
        <f>B19*тренинг!$C$31+тренинг!$E$30</f>
        <v>-1.8325957145940472</v>
      </c>
      <c r="F19">
        <f>SIN(B19)</f>
        <v>-0.965925826289068</v>
      </c>
      <c r="G19">
        <f>COS(B19)</f>
        <v>-0.2588190451025219</v>
      </c>
      <c r="H19">
        <f>TAN(B19)</f>
        <v>3.7320508075688594</v>
      </c>
      <c r="I19">
        <f>1/TAN(B19)</f>
        <v>0.267949192431124</v>
      </c>
      <c r="J19">
        <f>тренинг!$C$30*SIN(E19)+тренинг!$E$31</f>
        <v>-0.965925826289068</v>
      </c>
      <c r="K19">
        <f>тренинг!$C$30*COS($E19)+тренинг!$E$31</f>
        <v>-0.2588190451025219</v>
      </c>
      <c r="L19">
        <f>тренинг!$C$30*TAN($E19)+тренинг!$E$31</f>
        <v>3.7320508075688594</v>
      </c>
      <c r="M19">
        <f>тренинг!$C$30/TAN($E19)+тренинг!$E$31</f>
        <v>0.267949192431124</v>
      </c>
    </row>
    <row r="20" spans="1:13" ht="12.75">
      <c r="A20">
        <v>19</v>
      </c>
      <c r="B20" s="1">
        <f t="shared" si="4"/>
        <v>-1.570796326794898</v>
      </c>
      <c r="C20" s="1">
        <f>IF(тренинг!$N$1="sinx",F20,IF(тренинг!$N$1="cosx",G20,IF(тренинг!$N$1="tgx",H20,I20)))</f>
        <v>-1</v>
      </c>
      <c r="D20" s="1">
        <f>IF(тренинг!$N$1="sinx",J20,IF(тренинг!$N$1="cosx",K20,IF(тренинг!$N$1="tgx",L20,M20)))</f>
        <v>-1</v>
      </c>
      <c r="E20">
        <f>B20*тренинг!$C$31+тренинг!$E$30</f>
        <v>-1.570796326794898</v>
      </c>
      <c r="F20">
        <f aca="true" t="shared" si="5" ref="F20:F35">SIN(B20)</f>
        <v>-1</v>
      </c>
      <c r="G20">
        <f aca="true" t="shared" si="6" ref="G20:G35">COS(B20)</f>
        <v>-1.2710102068047568E-15</v>
      </c>
      <c r="H20">
        <f aca="true" t="shared" si="7" ref="H20:H35">TAN(B20)</f>
        <v>786775743142094.6</v>
      </c>
      <c r="I20">
        <f aca="true" t="shared" si="8" ref="I20:I35">1/TAN(B20)</f>
        <v>1.2710102068047568E-15</v>
      </c>
      <c r="J20">
        <f>тренинг!$C$30*SIN(E20)+тренинг!$E$31</f>
        <v>-1</v>
      </c>
      <c r="K20">
        <f>тренинг!$C$30*COS($E20)+тренинг!$E$31</f>
        <v>-1.2710102068047568E-15</v>
      </c>
      <c r="L20">
        <f>тренинг!$C$30*TAN($E20)+тренинг!$E$31</f>
        <v>786775743142094.6</v>
      </c>
      <c r="M20">
        <f>тренинг!$C$30/TAN($E20)+тренинг!$E$31</f>
        <v>1.2710102068047568E-15</v>
      </c>
    </row>
    <row r="21" spans="1:13" ht="12.75">
      <c r="A21">
        <v>20</v>
      </c>
      <c r="B21" s="1">
        <f t="shared" si="4"/>
        <v>-1.3089969389957485</v>
      </c>
      <c r="C21" s="1">
        <f>IF(тренинг!$N$1="sinx",F21,IF(тренинг!$N$1="cosx",G21,IF(тренинг!$N$1="tgx",H21,I21)))</f>
        <v>-0.9659258262890686</v>
      </c>
      <c r="D21" s="1">
        <f>IF(тренинг!$N$1="sinx",J21,IF(тренинг!$N$1="cosx",K21,IF(тренинг!$N$1="tgx",L21,M21)))</f>
        <v>-0.9659258262890686</v>
      </c>
      <c r="E21">
        <f>B21*тренинг!$C$31+тренинг!$E$30</f>
        <v>-1.3089969389957485</v>
      </c>
      <c r="F21">
        <f t="shared" si="5"/>
        <v>-0.9659258262890686</v>
      </c>
      <c r="G21">
        <f t="shared" si="6"/>
        <v>0.25881904510251946</v>
      </c>
      <c r="H21">
        <f t="shared" si="7"/>
        <v>-3.7320508075688976</v>
      </c>
      <c r="I21">
        <f t="shared" si="8"/>
        <v>-0.26794919243112125</v>
      </c>
      <c r="J21">
        <f>тренинг!$C$30*SIN(E21)+тренинг!$E$31</f>
        <v>-0.9659258262890686</v>
      </c>
      <c r="K21">
        <f>тренинг!$C$30*COS($E21)+тренинг!$E$31</f>
        <v>0.25881904510251946</v>
      </c>
      <c r="L21">
        <f>тренинг!$C$30*TAN($E21)+тренинг!$E$31</f>
        <v>-3.7320508075688976</v>
      </c>
      <c r="M21">
        <f>тренинг!$C$30/TAN($E21)+тренинг!$E$31</f>
        <v>-0.26794919243112125</v>
      </c>
    </row>
    <row r="22" spans="1:13" ht="12.75">
      <c r="A22">
        <v>21</v>
      </c>
      <c r="B22" s="1">
        <f t="shared" si="4"/>
        <v>-1.0471975511965992</v>
      </c>
      <c r="C22" s="1">
        <f>IF(тренинг!$N$1="sinx",F22,IF(тренинг!$N$1="cosx",G22,IF(тренинг!$N$1="tgx",H22,I22)))</f>
        <v>-0.8660254037844394</v>
      </c>
      <c r="D22" s="1">
        <f>IF(тренинг!$N$1="sinx",J22,IF(тренинг!$N$1="cosx",K22,IF(тренинг!$N$1="tgx",L22,M22)))</f>
        <v>-0.8660254037844394</v>
      </c>
      <c r="E22">
        <f>B22*тренинг!$C$31+тренинг!$E$30</f>
        <v>-1.0471975511965992</v>
      </c>
      <c r="F22">
        <f t="shared" si="5"/>
        <v>-0.8660254037844394</v>
      </c>
      <c r="G22">
        <f t="shared" si="6"/>
        <v>0.4999999999999988</v>
      </c>
      <c r="H22">
        <f t="shared" si="7"/>
        <v>-1.732050807568883</v>
      </c>
      <c r="I22">
        <f t="shared" si="8"/>
        <v>-0.5773502691896238</v>
      </c>
      <c r="J22">
        <f>тренинг!$C$30*SIN(E22)+тренинг!$E$31</f>
        <v>-0.8660254037844394</v>
      </c>
      <c r="K22">
        <f>тренинг!$C$30*COS($E22)+тренинг!$E$31</f>
        <v>0.4999999999999988</v>
      </c>
      <c r="L22">
        <f>тренинг!$C$30*TAN($E22)+тренинг!$E$31</f>
        <v>-1.732050807568883</v>
      </c>
      <c r="M22">
        <f>тренинг!$C$30/TAN($E22)+тренинг!$E$31</f>
        <v>-0.5773502691896238</v>
      </c>
    </row>
    <row r="23" spans="1:13" ht="12.75">
      <c r="A23">
        <v>22</v>
      </c>
      <c r="B23" s="1">
        <f t="shared" si="4"/>
        <v>-0.7853981633974498</v>
      </c>
      <c r="C23" s="1">
        <f>IF(тренинг!$N$1="sinx",F23,IF(тренинг!$N$1="cosx",G23,IF(тренинг!$N$1="tgx",H23,I23)))</f>
        <v>-0.7071067811865486</v>
      </c>
      <c r="D23" s="1">
        <f>IF(тренинг!$N$1="sinx",J23,IF(тренинг!$N$1="cosx",K23,IF(тренинг!$N$1="tgx",L23,M23)))</f>
        <v>-0.7071067811865486</v>
      </c>
      <c r="E23">
        <f>B23*тренинг!$C$31+тренинг!$E$30</f>
        <v>-0.7853981633974498</v>
      </c>
      <c r="F23">
        <f t="shared" si="5"/>
        <v>-0.7071067811865486</v>
      </c>
      <c r="G23">
        <f t="shared" si="6"/>
        <v>0.7071067811865465</v>
      </c>
      <c r="H23">
        <f t="shared" si="7"/>
        <v>-1.000000000000003</v>
      </c>
      <c r="I23">
        <f t="shared" si="8"/>
        <v>-0.9999999999999969</v>
      </c>
      <c r="J23">
        <f>тренинг!$C$30*SIN(E23)+тренинг!$E$31</f>
        <v>-0.7071067811865486</v>
      </c>
      <c r="K23">
        <f>тренинг!$C$30*COS($E23)+тренинг!$E$31</f>
        <v>0.7071067811865465</v>
      </c>
      <c r="L23">
        <f>тренинг!$C$30*TAN($E23)+тренинг!$E$31</f>
        <v>-1.000000000000003</v>
      </c>
      <c r="M23">
        <f>тренинг!$C$30/TAN($E23)+тренинг!$E$31</f>
        <v>-0.9999999999999969</v>
      </c>
    </row>
    <row r="24" spans="1:13" ht="12.75">
      <c r="A24">
        <v>23</v>
      </c>
      <c r="B24" s="1">
        <f t="shared" si="4"/>
        <v>-0.5235987755983005</v>
      </c>
      <c r="C24" s="1">
        <f>IF(тренинг!$N$1="sinx",F24,IF(тренинг!$N$1="cosx",G24,IF(тренинг!$N$1="tgx",H24,I24)))</f>
        <v>-0.5000000000000014</v>
      </c>
      <c r="D24" s="1">
        <f>IF(тренинг!$N$1="sinx",J24,IF(тренинг!$N$1="cosx",K24,IF(тренинг!$N$1="tgx",L24,M24)))</f>
        <v>-0.5000000000000014</v>
      </c>
      <c r="E24">
        <f>B24*тренинг!$C$31+тренинг!$E$30</f>
        <v>-0.5235987755983005</v>
      </c>
      <c r="F24">
        <f t="shared" si="5"/>
        <v>-0.5000000000000014</v>
      </c>
      <c r="G24">
        <f t="shared" si="6"/>
        <v>0.8660254037844378</v>
      </c>
      <c r="H24">
        <f t="shared" si="7"/>
        <v>-0.577350269189628</v>
      </c>
      <c r="I24">
        <f t="shared" si="8"/>
        <v>-1.7320508075688708</v>
      </c>
      <c r="J24">
        <f>тренинг!$C$30*SIN(E24)+тренинг!$E$31</f>
        <v>-0.5000000000000014</v>
      </c>
      <c r="K24">
        <f>тренинг!$C$30*COS($E24)+тренинг!$E$31</f>
        <v>0.8660254037844378</v>
      </c>
      <c r="L24">
        <f>тренинг!$C$30*TAN($E24)+тренинг!$E$31</f>
        <v>-0.577350269189628</v>
      </c>
      <c r="M24">
        <f>тренинг!$C$30/TAN($E24)+тренинг!$E$31</f>
        <v>-1.7320508075688708</v>
      </c>
    </row>
    <row r="25" spans="1:13" ht="12.75">
      <c r="A25">
        <v>24</v>
      </c>
      <c r="B25" s="1">
        <f t="shared" si="4"/>
        <v>-0.2617993877991511</v>
      </c>
      <c r="C25" s="1">
        <f>IF(тренинг!$N$1="sinx",F25,IF(тренинг!$N$1="cosx",G25,IF(тренинг!$N$1="tgx",H25,I25)))</f>
        <v>-0.25881904510252235</v>
      </c>
      <c r="D25" s="1">
        <f>IF(тренинг!$N$1="sinx",J25,IF(тренинг!$N$1="cosx",K25,IF(тренинг!$N$1="tgx",L25,M25)))</f>
        <v>-0.25881904510252235</v>
      </c>
      <c r="E25">
        <f>B25*тренинг!$C$31+тренинг!$E$30</f>
        <v>-0.2617993877991511</v>
      </c>
      <c r="F25">
        <f t="shared" si="5"/>
        <v>-0.25881904510252235</v>
      </c>
      <c r="G25">
        <f t="shared" si="6"/>
        <v>0.9659258262890679</v>
      </c>
      <c r="H25">
        <f t="shared" si="7"/>
        <v>-0.26794919243112447</v>
      </c>
      <c r="I25">
        <f t="shared" si="8"/>
        <v>-3.7320508075688528</v>
      </c>
      <c r="J25">
        <f>тренинг!$C$30*SIN(E25)+тренинг!$E$31</f>
        <v>-0.25881904510252235</v>
      </c>
      <c r="K25">
        <f>тренинг!$C$30*COS($E25)+тренинг!$E$31</f>
        <v>0.9659258262890679</v>
      </c>
      <c r="L25">
        <f>тренинг!$C$30*TAN($E25)+тренинг!$E$31</f>
        <v>-0.26794919243112447</v>
      </c>
      <c r="M25">
        <f>тренинг!$C$30/TAN($E25)+тренинг!$E$31</f>
        <v>-3.7320508075688528</v>
      </c>
    </row>
    <row r="26" spans="1:13" ht="12.75">
      <c r="A26">
        <v>25</v>
      </c>
      <c r="B26" s="1">
        <f t="shared" si="4"/>
        <v>-1.6653345369377348E-15</v>
      </c>
      <c r="C26" s="1">
        <f>IF(тренинг!$N$1="sinx",F26,IF(тренинг!$N$1="cosx",G26,IF(тренинг!$N$1="tgx",H26,I26)))</f>
        <v>-1.6653345369377348E-15</v>
      </c>
      <c r="D26" s="1">
        <f>IF(тренинг!$N$1="sinx",J26,IF(тренинг!$N$1="cosx",K26,IF(тренинг!$N$1="tgx",L26,M26)))</f>
        <v>-1.6653345369377348E-15</v>
      </c>
      <c r="E26">
        <f>B26*тренинг!$C$31+тренинг!$E$30</f>
        <v>-1.6653345369377348E-15</v>
      </c>
      <c r="F26">
        <f t="shared" si="5"/>
        <v>-1.6653345369377348E-15</v>
      </c>
      <c r="G26">
        <f t="shared" si="6"/>
        <v>1</v>
      </c>
      <c r="H26">
        <f t="shared" si="7"/>
        <v>-1.6653345369377348E-15</v>
      </c>
      <c r="I26">
        <f t="shared" si="8"/>
        <v>-600479950316066.1</v>
      </c>
      <c r="J26">
        <f>тренинг!$C$30*SIN(E26)+тренинг!$E$31</f>
        <v>-1.6653345369377348E-15</v>
      </c>
      <c r="K26">
        <f>тренинг!$C$30*COS($E26)+тренинг!$E$31</f>
        <v>1</v>
      </c>
      <c r="L26">
        <f>тренинг!$C$30*TAN($E26)+тренинг!$E$31</f>
        <v>-1.6653345369377348E-15</v>
      </c>
      <c r="M26">
        <f>тренинг!$C$30/TAN($E26)+тренинг!$E$31</f>
        <v>-600479950316066.1</v>
      </c>
    </row>
    <row r="27" spans="1:13" ht="12.75">
      <c r="A27">
        <v>26</v>
      </c>
      <c r="B27" s="1">
        <f aca="true" t="shared" si="9" ref="B27:B39">B26+$F$1</f>
        <v>0.26179938779914774</v>
      </c>
      <c r="C27" s="1">
        <f>IF(тренинг!$N$1="sinx",F27,IF(тренинг!$N$1="cosx",G27,IF(тренинг!$N$1="tgx",H27,I27)))</f>
        <v>0.25881904510251913</v>
      </c>
      <c r="D27" s="1">
        <f>IF(тренинг!$N$1="sinx",J27,IF(тренинг!$N$1="cosx",K27,IF(тренинг!$N$1="tgx",L27,M27)))</f>
        <v>0.25881904510251913</v>
      </c>
      <c r="E27">
        <f>B27*тренинг!$C$31+тренинг!$E$30</f>
        <v>0.26179938779914774</v>
      </c>
      <c r="F27">
        <f t="shared" si="5"/>
        <v>0.25881904510251913</v>
      </c>
      <c r="G27">
        <f t="shared" si="6"/>
        <v>0.9659258262890688</v>
      </c>
      <c r="H27">
        <f t="shared" si="7"/>
        <v>0.26794919243112086</v>
      </c>
      <c r="I27">
        <f t="shared" si="8"/>
        <v>3.732050807568903</v>
      </c>
      <c r="J27">
        <f>тренинг!$C$30*SIN(E27)+тренинг!$E$31</f>
        <v>0.25881904510251913</v>
      </c>
      <c r="K27">
        <f>тренинг!$C$30*COS($E27)+тренинг!$E$31</f>
        <v>0.9659258262890688</v>
      </c>
      <c r="L27">
        <f>тренинг!$C$30*TAN($E27)+тренинг!$E$31</f>
        <v>0.26794919243112086</v>
      </c>
      <c r="M27">
        <f>тренинг!$C$30/TAN($E27)+тренинг!$E$31</f>
        <v>3.732050807568903</v>
      </c>
    </row>
    <row r="28" spans="1:13" ht="12.75">
      <c r="A28">
        <v>27</v>
      </c>
      <c r="B28" s="1">
        <f t="shared" si="9"/>
        <v>0.5235987755982972</v>
      </c>
      <c r="C28" s="1">
        <f>IF(тренинг!$N$1="sinx",F28,IF(тренинг!$N$1="cosx",G28,IF(тренинг!$N$1="tgx",H28,I28)))</f>
        <v>0.4999999999999985</v>
      </c>
      <c r="D28" s="1">
        <f>IF(тренинг!$N$1="sinx",J28,IF(тренинг!$N$1="cosx",K28,IF(тренинг!$N$1="tgx",L28,M28)))</f>
        <v>0.4999999999999985</v>
      </c>
      <c r="E28">
        <f>B28*тренинг!$C$31+тренинг!$E$30</f>
        <v>0.5235987755982972</v>
      </c>
      <c r="F28">
        <f t="shared" si="5"/>
        <v>0.4999999999999985</v>
      </c>
      <c r="G28">
        <f t="shared" si="6"/>
        <v>0.8660254037844395</v>
      </c>
      <c r="H28">
        <f t="shared" si="7"/>
        <v>0.5773502691896235</v>
      </c>
      <c r="I28">
        <f t="shared" si="8"/>
        <v>1.732050807568884</v>
      </c>
      <c r="J28">
        <f>тренинг!$C$30*SIN(E28)+тренинг!$E$31</f>
        <v>0.4999999999999985</v>
      </c>
      <c r="K28">
        <f>тренинг!$C$30*COS($E28)+тренинг!$E$31</f>
        <v>0.8660254037844395</v>
      </c>
      <c r="L28">
        <f>тренинг!$C$30*TAN($E28)+тренинг!$E$31</f>
        <v>0.5773502691896235</v>
      </c>
      <c r="M28">
        <f>тренинг!$C$30/TAN($E28)+тренинг!$E$31</f>
        <v>1.732050807568884</v>
      </c>
    </row>
    <row r="29" spans="1:13" ht="12.75">
      <c r="A29">
        <v>28</v>
      </c>
      <c r="B29" s="1">
        <f t="shared" si="9"/>
        <v>0.7853981633974465</v>
      </c>
      <c r="C29" s="1">
        <f>IF(тренинг!$N$1="sinx",F29,IF(тренинг!$N$1="cosx",G29,IF(тренинг!$N$1="tgx",H29,I29)))</f>
        <v>0.7071067811865462</v>
      </c>
      <c r="D29" s="1">
        <f>IF(тренинг!$N$1="sinx",J29,IF(тренинг!$N$1="cosx",K29,IF(тренинг!$N$1="tgx",L29,M29)))</f>
        <v>0.7071067811865462</v>
      </c>
      <c r="E29">
        <f>B29*тренинг!$C$31+тренинг!$E$30</f>
        <v>0.7853981633974465</v>
      </c>
      <c r="F29">
        <f t="shared" si="5"/>
        <v>0.7071067811865462</v>
      </c>
      <c r="G29">
        <f t="shared" si="6"/>
        <v>0.7071067811865488</v>
      </c>
      <c r="H29">
        <f t="shared" si="7"/>
        <v>0.9999999999999963</v>
      </c>
      <c r="I29">
        <f t="shared" si="8"/>
        <v>1.0000000000000036</v>
      </c>
      <c r="J29">
        <f>тренинг!$C$30*SIN(E29)+тренинг!$E$31</f>
        <v>0.7071067811865462</v>
      </c>
      <c r="K29">
        <f>тренинг!$C$30*COS($E29)+тренинг!$E$31</f>
        <v>0.7071067811865488</v>
      </c>
      <c r="L29">
        <f>тренинг!$C$30*TAN($E29)+тренинг!$E$31</f>
        <v>0.9999999999999963</v>
      </c>
      <c r="M29">
        <f>тренинг!$C$30/TAN($E29)+тренинг!$E$31</f>
        <v>1.0000000000000036</v>
      </c>
    </row>
    <row r="30" spans="1:13" ht="12.75">
      <c r="A30">
        <v>29</v>
      </c>
      <c r="B30" s="1">
        <f t="shared" si="9"/>
        <v>1.0471975511965959</v>
      </c>
      <c r="C30" s="1">
        <f>IF(тренинг!$N$1="sinx",F30,IF(тренинг!$N$1="cosx",G30,IF(тренинг!$N$1="tgx",H30,I30)))</f>
        <v>0.8660254037844377</v>
      </c>
      <c r="D30" s="1">
        <f>IF(тренинг!$N$1="sinx",J30,IF(тренинг!$N$1="cosx",K30,IF(тренинг!$N$1="tgx",L30,M30)))</f>
        <v>0.8660254037844377</v>
      </c>
      <c r="E30">
        <f>B30*тренинг!$C$31+тренинг!$E$30</f>
        <v>1.0471975511965959</v>
      </c>
      <c r="F30">
        <f t="shared" si="5"/>
        <v>0.8660254037844377</v>
      </c>
      <c r="G30">
        <f t="shared" si="6"/>
        <v>0.5000000000000017</v>
      </c>
      <c r="H30">
        <f t="shared" si="7"/>
        <v>1.7320508075688696</v>
      </c>
      <c r="I30">
        <f t="shared" si="8"/>
        <v>0.5773502691896283</v>
      </c>
      <c r="J30">
        <f>тренинг!$C$30*SIN(E30)+тренинг!$E$31</f>
        <v>0.8660254037844377</v>
      </c>
      <c r="K30">
        <f>тренинг!$C$30*COS($E30)+тренинг!$E$31</f>
        <v>0.5000000000000017</v>
      </c>
      <c r="L30">
        <f>тренинг!$C$30*TAN($E30)+тренинг!$E$31</f>
        <v>1.7320508075688696</v>
      </c>
      <c r="M30">
        <f>тренинг!$C$30/TAN($E30)+тренинг!$E$31</f>
        <v>0.5773502691896283</v>
      </c>
    </row>
    <row r="31" spans="1:13" ht="12.75">
      <c r="A31">
        <v>30</v>
      </c>
      <c r="B31" s="1">
        <f t="shared" si="9"/>
        <v>1.3089969389957452</v>
      </c>
      <c r="C31" s="1">
        <f>IF(тренинг!$N$1="sinx",F31,IF(тренинг!$N$1="cosx",G31,IF(тренинг!$N$1="tgx",H31,I31)))</f>
        <v>0.9659258262890678</v>
      </c>
      <c r="D31" s="1">
        <f>IF(тренинг!$N$1="sinx",J31,IF(тренинг!$N$1="cosx",K31,IF(тренинг!$N$1="tgx",L31,M31)))</f>
        <v>0.9659258262890678</v>
      </c>
      <c r="E31">
        <f>B31*тренинг!$C$31+тренинг!$E$30</f>
        <v>1.3089969389957452</v>
      </c>
      <c r="F31">
        <f t="shared" si="5"/>
        <v>0.9659258262890678</v>
      </c>
      <c r="G31">
        <f t="shared" si="6"/>
        <v>0.2588190451025227</v>
      </c>
      <c r="H31">
        <f t="shared" si="7"/>
        <v>3.732050807568848</v>
      </c>
      <c r="I31">
        <f t="shared" si="8"/>
        <v>0.2679491924311248</v>
      </c>
      <c r="J31">
        <f>тренинг!$C$30*SIN(E31)+тренинг!$E$31</f>
        <v>0.9659258262890678</v>
      </c>
      <c r="K31">
        <f>тренинг!$C$30*COS($E31)+тренинг!$E$31</f>
        <v>0.2588190451025227</v>
      </c>
      <c r="L31">
        <f>тренинг!$C$30*TAN($E31)+тренинг!$E$31</f>
        <v>3.732050807568848</v>
      </c>
      <c r="M31">
        <f>тренинг!$C$30/TAN($E31)+тренинг!$E$31</f>
        <v>0.2679491924311248</v>
      </c>
    </row>
    <row r="32" spans="1:13" ht="12.75">
      <c r="A32">
        <v>31</v>
      </c>
      <c r="B32" s="1">
        <f t="shared" si="9"/>
        <v>1.5707963267948946</v>
      </c>
      <c r="C32" s="1">
        <f>IF(тренинг!$N$1="sinx",F32,IF(тренинг!$N$1="cosx",G32,IF(тренинг!$N$1="tgx",H32,I32)))</f>
        <v>1</v>
      </c>
      <c r="D32" s="1">
        <f>IF(тренинг!$N$1="sinx",J32,IF(тренинг!$N$1="cosx",K32,IF(тренинг!$N$1="tgx",L32,M32)))</f>
        <v>1</v>
      </c>
      <c r="E32">
        <f>B32*тренинг!$C$31+тренинг!$E$30</f>
        <v>1.5707963267948946</v>
      </c>
      <c r="F32">
        <f t="shared" si="5"/>
        <v>1</v>
      </c>
      <c r="G32">
        <f t="shared" si="6"/>
        <v>2.0596588670707128E-15</v>
      </c>
      <c r="H32">
        <f t="shared" si="7"/>
        <v>485517294144063.56</v>
      </c>
      <c r="I32">
        <f t="shared" si="8"/>
        <v>2.0596588670707128E-15</v>
      </c>
      <c r="J32">
        <f>тренинг!$C$30*SIN(E32)+тренинг!$E$31</f>
        <v>1</v>
      </c>
      <c r="K32">
        <f>тренинг!$C$30*COS($E32)+тренинг!$E$31</f>
        <v>2.0596588670707128E-15</v>
      </c>
      <c r="L32">
        <f>тренинг!$C$30*TAN($E32)+тренинг!$E$31</f>
        <v>485517294144063.56</v>
      </c>
      <c r="M32">
        <f>тренинг!$C$30/TAN($E32)+тренинг!$E$31</f>
        <v>2.0596588670707128E-15</v>
      </c>
    </row>
    <row r="33" spans="1:13" ht="12.75">
      <c r="A33">
        <v>32</v>
      </c>
      <c r="B33" s="1">
        <f t="shared" si="9"/>
        <v>1.832595714594044</v>
      </c>
      <c r="C33" s="1">
        <f>IF(тренинг!$N$1="sinx",F33,IF(тренинг!$N$1="cosx",G33,IF(тренинг!$N$1="tgx",H33,I33)))</f>
        <v>0.9659258262890689</v>
      </c>
      <c r="D33" s="1">
        <f>IF(тренинг!$N$1="sinx",J33,IF(тренинг!$N$1="cosx",K33,IF(тренинг!$N$1="tgx",L33,M33)))</f>
        <v>0.9659258262890689</v>
      </c>
      <c r="E33">
        <f>B33*тренинг!$C$31+тренинг!$E$30</f>
        <v>1.832595714594044</v>
      </c>
      <c r="F33">
        <f t="shared" si="5"/>
        <v>0.9659258262890689</v>
      </c>
      <c r="G33">
        <f t="shared" si="6"/>
        <v>-0.2588190451025187</v>
      </c>
      <c r="H33">
        <f t="shared" si="7"/>
        <v>-3.732050807568909</v>
      </c>
      <c r="I33">
        <f t="shared" si="8"/>
        <v>-0.2679491924311204</v>
      </c>
      <c r="J33">
        <f>тренинг!$C$30*SIN(E33)+тренинг!$E$31</f>
        <v>0.9659258262890689</v>
      </c>
      <c r="K33">
        <f>тренинг!$C$30*COS($E33)+тренинг!$E$31</f>
        <v>-0.2588190451025187</v>
      </c>
      <c r="L33">
        <f>тренинг!$C$30*TAN($E33)+тренинг!$E$31</f>
        <v>-3.732050807568909</v>
      </c>
      <c r="M33">
        <f>тренинг!$C$30/TAN($E33)+тренинг!$E$31</f>
        <v>-0.2679491924311204</v>
      </c>
    </row>
    <row r="34" spans="2:13" ht="12.75">
      <c r="B34" s="1">
        <f t="shared" si="9"/>
        <v>2.0943951023931935</v>
      </c>
      <c r="C34" s="1">
        <f>IF(тренинг!$N$1="sinx",F34,IF(тренинг!$N$1="cosx",G34,IF(тренинг!$N$1="tgx",H34,I34)))</f>
        <v>0.8660254037844396</v>
      </c>
      <c r="D34" s="1">
        <f>IF(тренинг!$N$1="sinx",J34,IF(тренинг!$N$1="cosx",K34,IF(тренинг!$N$1="tgx",L34,M34)))</f>
        <v>0.8660254037844396</v>
      </c>
      <c r="E34">
        <f>B34*тренинг!$C$31+тренинг!$E$30</f>
        <v>2.0943951023931935</v>
      </c>
      <c r="F34">
        <f t="shared" si="5"/>
        <v>0.8660254037844396</v>
      </c>
      <c r="G34">
        <f t="shared" si="6"/>
        <v>-0.4999999999999983</v>
      </c>
      <c r="H34">
        <f t="shared" si="7"/>
        <v>-1.7320508075688854</v>
      </c>
      <c r="I34">
        <f t="shared" si="8"/>
        <v>-0.5773502691896231</v>
      </c>
      <c r="J34">
        <f>тренинг!$C$30*SIN(E34)+тренинг!$E$31</f>
        <v>0.8660254037844396</v>
      </c>
      <c r="K34">
        <f>тренинг!$C$30*COS($E34)+тренинг!$E$31</f>
        <v>-0.4999999999999983</v>
      </c>
      <c r="L34">
        <f>тренинг!$C$30*TAN($E34)+тренинг!$E$31</f>
        <v>-1.7320508075688854</v>
      </c>
      <c r="M34">
        <f>тренинг!$C$30/TAN($E34)+тренинг!$E$31</f>
        <v>-0.5773502691896231</v>
      </c>
    </row>
    <row r="35" spans="2:13" ht="12.75">
      <c r="B35" s="1">
        <f t="shared" si="9"/>
        <v>2.356194490192343</v>
      </c>
      <c r="C35" s="1">
        <f>IF(тренинг!$N$1="sinx",F35,IF(тренинг!$N$1="cosx",G35,IF(тренинг!$N$1="tgx",H35,I35)))</f>
        <v>0.7071067811865488</v>
      </c>
      <c r="D35" s="1">
        <f>IF(тренинг!$N$1="sinx",J35,IF(тренинг!$N$1="cosx",K35,IF(тренинг!$N$1="tgx",L35,M35)))</f>
        <v>0.7071067811865488</v>
      </c>
      <c r="E35">
        <f>B35*тренинг!$C$31+тренинг!$E$30</f>
        <v>2.356194490192343</v>
      </c>
      <c r="F35">
        <f t="shared" si="5"/>
        <v>0.7071067811865488</v>
      </c>
      <c r="G35">
        <f t="shared" si="6"/>
        <v>-0.7071067811865462</v>
      </c>
      <c r="H35">
        <f t="shared" si="7"/>
        <v>-1.0000000000000038</v>
      </c>
      <c r="I35">
        <f t="shared" si="8"/>
        <v>-0.9999999999999962</v>
      </c>
      <c r="J35">
        <f>тренинг!$C$30*SIN(E35)+тренинг!$E$31</f>
        <v>0.7071067811865488</v>
      </c>
      <c r="K35">
        <f>тренинг!$C$30*COS($E35)+тренинг!$E$31</f>
        <v>-0.7071067811865462</v>
      </c>
      <c r="L35">
        <f>тренинг!$C$30*TAN($E35)+тренинг!$E$31</f>
        <v>-1.0000000000000038</v>
      </c>
      <c r="M35">
        <f>тренинг!$C$30/TAN($E35)+тренинг!$E$31</f>
        <v>-0.9999999999999962</v>
      </c>
    </row>
    <row r="36" spans="2:13" ht="12.75">
      <c r="B36" s="1">
        <f t="shared" si="9"/>
        <v>2.6179938779914926</v>
      </c>
      <c r="C36" s="1">
        <f>IF(тренинг!$N$1="sinx",F36,IF(тренинг!$N$1="cosx",G36,IF(тренинг!$N$1="tgx",H36,I36)))</f>
        <v>0.5000000000000014</v>
      </c>
      <c r="D36" s="1">
        <f>IF(тренинг!$N$1="sinx",J36,IF(тренинг!$N$1="cosx",K36,IF(тренинг!$N$1="tgx",L36,M36)))</f>
        <v>0.5000000000000014</v>
      </c>
      <c r="E36">
        <f>B36*тренинг!$C$31+тренинг!$E$30</f>
        <v>2.6179938779914926</v>
      </c>
      <c r="F36">
        <f>SIN(B36)</f>
        <v>0.5000000000000014</v>
      </c>
      <c r="G36">
        <f>COS(B36)</f>
        <v>-0.8660254037844378</v>
      </c>
      <c r="H36">
        <f>TAN(B36)</f>
        <v>-0.5773502691896281</v>
      </c>
      <c r="I36">
        <f>1/TAN(B36)</f>
        <v>-1.7320508075688703</v>
      </c>
      <c r="J36">
        <f>тренинг!$C$30*SIN(E36)+тренинг!$E$31</f>
        <v>0.5000000000000014</v>
      </c>
      <c r="K36">
        <f>тренинг!$C$30*COS($E36)+тренинг!$E$31</f>
        <v>-0.8660254037844378</v>
      </c>
      <c r="L36">
        <f>тренинг!$C$30*TAN($E36)+тренинг!$E$31</f>
        <v>-0.5773502691896281</v>
      </c>
      <c r="M36">
        <f>тренинг!$C$30/TAN($E36)+тренинг!$E$31</f>
        <v>-1.7320508075688703</v>
      </c>
    </row>
    <row r="37" spans="2:13" ht="12.75">
      <c r="B37" s="1">
        <f t="shared" si="9"/>
        <v>2.879793265790642</v>
      </c>
      <c r="C37" s="1">
        <f>IF(тренинг!$N$1="sinx",F37,IF(тренинг!$N$1="cosx",G37,IF(тренинг!$N$1="tgx",H37,I37)))</f>
        <v>0.2588190451025223</v>
      </c>
      <c r="D37" s="1">
        <f>IF(тренинг!$N$1="sinx",J37,IF(тренинг!$N$1="cosx",K37,IF(тренинг!$N$1="tgx",L37,M37)))</f>
        <v>0.2588190451025223</v>
      </c>
      <c r="E37">
        <f>B37*тренинг!$C$31+тренинг!$E$30</f>
        <v>2.879793265790642</v>
      </c>
      <c r="F37">
        <f aca="true" t="shared" si="10" ref="F37:F50">SIN(B37)</f>
        <v>0.2588190451025223</v>
      </c>
      <c r="G37">
        <f aca="true" t="shared" si="11" ref="G37:G50">COS(B37)</f>
        <v>-0.9659258262890679</v>
      </c>
      <c r="H37">
        <f aca="true" t="shared" si="12" ref="H37:H50">TAN(B37)</f>
        <v>-0.2679491924311244</v>
      </c>
      <c r="I37">
        <f aca="true" t="shared" si="13" ref="I37:I50">1/TAN(B37)</f>
        <v>-3.7320508075688537</v>
      </c>
      <c r="J37">
        <f>тренинг!$C$30*SIN(E37)+тренинг!$E$31</f>
        <v>0.2588190451025223</v>
      </c>
      <c r="K37">
        <f>тренинг!$C$30*COS($E37)+тренинг!$E$31</f>
        <v>-0.9659258262890679</v>
      </c>
      <c r="L37">
        <f>тренинг!$C$30*TAN($E37)+тренинг!$E$31</f>
        <v>-0.2679491924311244</v>
      </c>
      <c r="M37">
        <f>тренинг!$C$30/TAN($E37)+тренинг!$E$31</f>
        <v>-3.7320508075688537</v>
      </c>
    </row>
    <row r="38" spans="2:13" ht="12.75">
      <c r="B38" s="1">
        <f t="shared" si="9"/>
        <v>3.141592653589792</v>
      </c>
      <c r="C38" s="1">
        <f>IF(тренинг!$N$1="sinx",F38,IF(тренинг!$N$1="cosx",G38,IF(тренинг!$N$1="tgx",H38,I38)))</f>
        <v>1.4547824750410498E-15</v>
      </c>
      <c r="D38" s="1">
        <f>IF(тренинг!$N$1="sinx",J38,IF(тренинг!$N$1="cosx",K38,IF(тренинг!$N$1="tgx",L38,M38)))</f>
        <v>1.4547824750410498E-15</v>
      </c>
      <c r="E38">
        <f>B38*тренинг!$C$31+тренинг!$E$30</f>
        <v>3.141592653589792</v>
      </c>
      <c r="F38">
        <f t="shared" si="10"/>
        <v>1.4547824750410498E-15</v>
      </c>
      <c r="G38">
        <f t="shared" si="11"/>
        <v>-1</v>
      </c>
      <c r="H38">
        <f t="shared" si="12"/>
        <v>-1.4547824750410498E-15</v>
      </c>
      <c r="I38">
        <f t="shared" si="13"/>
        <v>-687387989033743.9</v>
      </c>
      <c r="J38">
        <f>тренинг!$C$30*SIN(E38)+тренинг!$E$31</f>
        <v>1.4547824750410498E-15</v>
      </c>
      <c r="K38">
        <f>тренинг!$C$30*COS($E38)+тренинг!$E$31</f>
        <v>-1</v>
      </c>
      <c r="L38">
        <f>тренинг!$C$30*TAN($E38)+тренинг!$E$31</f>
        <v>-1.4547824750410498E-15</v>
      </c>
      <c r="M38">
        <f>тренинг!$C$30/TAN($E38)+тренинг!$E$31</f>
        <v>-687387989033743.9</v>
      </c>
    </row>
    <row r="39" spans="2:13" ht="12.75">
      <c r="B39" s="1">
        <f t="shared" si="9"/>
        <v>3.4033920413889414</v>
      </c>
      <c r="C39" s="1">
        <f>IF(тренинг!$N$1="sinx",F39,IF(тренинг!$N$1="cosx",G39,IF(тренинг!$N$1="tgx",H39,I39)))</f>
        <v>-0.25881904510251946</v>
      </c>
      <c r="D39" s="1">
        <f>IF(тренинг!$N$1="sinx",J39,IF(тренинг!$N$1="cosx",K39,IF(тренинг!$N$1="tgx",L39,M39)))</f>
        <v>-0.25881904510251946</v>
      </c>
      <c r="E39">
        <f>B39*тренинг!$C$31+тренинг!$E$30</f>
        <v>3.4033920413889414</v>
      </c>
      <c r="F39">
        <f t="shared" si="10"/>
        <v>-0.25881904510251946</v>
      </c>
      <c r="G39">
        <f t="shared" si="11"/>
        <v>-0.9659258262890686</v>
      </c>
      <c r="H39">
        <f t="shared" si="12"/>
        <v>0.2679491924311213</v>
      </c>
      <c r="I39">
        <f t="shared" si="13"/>
        <v>3.7320508075688967</v>
      </c>
      <c r="J39">
        <f>тренинг!$C$30*SIN(E39)+тренинг!$E$31</f>
        <v>-0.25881904510251946</v>
      </c>
      <c r="K39">
        <f>тренинг!$C$30*COS($E39)+тренинг!$E$31</f>
        <v>-0.9659258262890686</v>
      </c>
      <c r="L39">
        <f>тренинг!$C$30*TAN($E39)+тренинг!$E$31</f>
        <v>0.2679491924311213</v>
      </c>
      <c r="M39">
        <f>тренинг!$C$30/TAN($E39)+тренинг!$E$31</f>
        <v>3.7320508075688967</v>
      </c>
    </row>
    <row r="40" spans="2:13" ht="12.75">
      <c r="B40" s="1">
        <f aca="true" t="shared" si="14" ref="B40:B50">B39+$F$1</f>
        <v>3.665191429188091</v>
      </c>
      <c r="C40" s="1">
        <f>IF(тренинг!$N$1="sinx",F40,IF(тренинг!$N$1="cosx",G40,IF(тренинг!$N$1="tgx",H40,I40)))</f>
        <v>-0.499999999999999</v>
      </c>
      <c r="D40" s="1">
        <f>IF(тренинг!$N$1="sinx",J40,IF(тренинг!$N$1="cosx",K40,IF(тренинг!$N$1="tgx",L40,M40)))</f>
        <v>-0.499999999999999</v>
      </c>
      <c r="E40">
        <f>B40*тренинг!$C$31+тренинг!$E$30</f>
        <v>3.665191429188091</v>
      </c>
      <c r="F40">
        <f t="shared" si="10"/>
        <v>-0.499999999999999</v>
      </c>
      <c r="G40">
        <f t="shared" si="11"/>
        <v>-0.8660254037844393</v>
      </c>
      <c r="H40">
        <f t="shared" si="12"/>
        <v>0.5773502691896242</v>
      </c>
      <c r="I40">
        <f t="shared" si="13"/>
        <v>1.732050807568882</v>
      </c>
      <c r="J40">
        <f>тренинг!$C$30*SIN(E40)+тренинг!$E$31</f>
        <v>-0.499999999999999</v>
      </c>
      <c r="K40">
        <f>тренинг!$C$30*COS($E40)+тренинг!$E$31</f>
        <v>-0.8660254037844393</v>
      </c>
      <c r="L40">
        <f>тренинг!$C$30*TAN($E40)+тренинг!$E$31</f>
        <v>0.5773502691896242</v>
      </c>
      <c r="M40">
        <f>тренинг!$C$30/TAN($E40)+тренинг!$E$31</f>
        <v>1.732050807568882</v>
      </c>
    </row>
    <row r="41" spans="2:13" ht="12.75">
      <c r="B41" s="1">
        <f t="shared" si="14"/>
        <v>3.9269908169872405</v>
      </c>
      <c r="C41" s="1">
        <f>IF(тренинг!$N$1="sinx",F41,IF(тренинг!$N$1="cosx",G41,IF(тренинг!$N$1="tgx",H41,I41)))</f>
        <v>-0.7071067811865468</v>
      </c>
      <c r="D41" s="1">
        <f>IF(тренинг!$N$1="sinx",J41,IF(тренинг!$N$1="cosx",K41,IF(тренинг!$N$1="tgx",L41,M41)))</f>
        <v>-0.7071067811865468</v>
      </c>
      <c r="E41">
        <f>B41*тренинг!$C$31+тренинг!$E$30</f>
        <v>3.9269908169872405</v>
      </c>
      <c r="F41">
        <f t="shared" si="10"/>
        <v>-0.7071067811865468</v>
      </c>
      <c r="G41">
        <f t="shared" si="11"/>
        <v>-0.7071067811865482</v>
      </c>
      <c r="H41">
        <f t="shared" si="12"/>
        <v>0.9999999999999979</v>
      </c>
      <c r="I41">
        <f t="shared" si="13"/>
        <v>1.0000000000000022</v>
      </c>
      <c r="J41">
        <f>тренинг!$C$30*SIN(E41)+тренинг!$E$31</f>
        <v>-0.7071067811865468</v>
      </c>
      <c r="K41">
        <f>тренинг!$C$30*COS($E41)+тренинг!$E$31</f>
        <v>-0.7071067811865482</v>
      </c>
      <c r="L41">
        <f>тренинг!$C$30*TAN($E41)+тренинг!$E$31</f>
        <v>0.9999999999999979</v>
      </c>
      <c r="M41">
        <f>тренинг!$C$30/TAN($E41)+тренинг!$E$31</f>
        <v>1.0000000000000022</v>
      </c>
    </row>
    <row r="42" spans="2:13" ht="12.75">
      <c r="B42" s="1">
        <f t="shared" si="14"/>
        <v>4.18879020478639</v>
      </c>
      <c r="C42" s="1">
        <f>IF(тренинг!$N$1="sinx",F42,IF(тренинг!$N$1="cosx",G42,IF(тренинг!$N$1="tgx",H42,I42)))</f>
        <v>-0.8660254037844379</v>
      </c>
      <c r="D42" s="1">
        <f>IF(тренинг!$N$1="sinx",J42,IF(тренинг!$N$1="cosx",K42,IF(тренинг!$N$1="tgx",L42,M42)))</f>
        <v>-0.8660254037844379</v>
      </c>
      <c r="E42">
        <f>B42*тренинг!$C$31+тренинг!$E$30</f>
        <v>4.18879020478639</v>
      </c>
      <c r="F42">
        <f t="shared" si="10"/>
        <v>-0.8660254037844379</v>
      </c>
      <c r="G42">
        <f t="shared" si="11"/>
        <v>-0.5000000000000012</v>
      </c>
      <c r="H42">
        <f t="shared" si="12"/>
        <v>1.7320508075688719</v>
      </c>
      <c r="I42">
        <f t="shared" si="13"/>
        <v>0.5773502691896276</v>
      </c>
      <c r="J42">
        <f>тренинг!$C$30*SIN(E42)+тренинг!$E$31</f>
        <v>-0.8660254037844379</v>
      </c>
      <c r="K42">
        <f>тренинг!$C$30*COS($E42)+тренинг!$E$31</f>
        <v>-0.5000000000000012</v>
      </c>
      <c r="L42">
        <f>тренинг!$C$30*TAN($E42)+тренинг!$E$31</f>
        <v>1.7320508075688719</v>
      </c>
      <c r="M42">
        <f>тренинг!$C$30/TAN($E42)+тренинг!$E$31</f>
        <v>0.5773502691896276</v>
      </c>
    </row>
    <row r="43" spans="2:13" ht="12.75">
      <c r="B43" s="1">
        <f t="shared" si="14"/>
        <v>4.450589592585539</v>
      </c>
      <c r="C43" s="1">
        <f>IF(тренинг!$N$1="sinx",F43,IF(тренинг!$N$1="cosx",G43,IF(тренинг!$N$1="tgx",H43,I43)))</f>
        <v>-0.9659258262890679</v>
      </c>
      <c r="D43" s="1">
        <f>IF(тренинг!$N$1="sinx",J43,IF(тренинг!$N$1="cosx",K43,IF(тренинг!$N$1="tgx",L43,M43)))</f>
        <v>-0.9659258262890679</v>
      </c>
      <c r="E43">
        <f>B43*тренинг!$C$31+тренинг!$E$30</f>
        <v>4.450589592585539</v>
      </c>
      <c r="F43">
        <f t="shared" si="10"/>
        <v>-0.9659258262890679</v>
      </c>
      <c r="G43">
        <f t="shared" si="11"/>
        <v>-0.25881904510252235</v>
      </c>
      <c r="H43">
        <f t="shared" si="12"/>
        <v>3.7320508075688528</v>
      </c>
      <c r="I43">
        <f t="shared" si="13"/>
        <v>0.26794919243112447</v>
      </c>
      <c r="J43">
        <f>тренинг!$C$30*SIN(E43)+тренинг!$E$31</f>
        <v>-0.9659258262890679</v>
      </c>
      <c r="K43">
        <f>тренинг!$C$30*COS($E43)+тренинг!$E$31</f>
        <v>-0.25881904510252235</v>
      </c>
      <c r="L43">
        <f>тренинг!$C$30*TAN($E43)+тренинг!$E$31</f>
        <v>3.7320508075688528</v>
      </c>
      <c r="M43">
        <f>тренинг!$C$30/TAN($E43)+тренинг!$E$31</f>
        <v>0.26794919243112447</v>
      </c>
    </row>
    <row r="44" spans="2:13" ht="12.75">
      <c r="B44" s="1">
        <f t="shared" si="14"/>
        <v>4.712388980384688</v>
      </c>
      <c r="C44" s="1">
        <f>IF(тренинг!$N$1="sinx",F44,IF(тренинг!$N$1="cosx",G44,IF(тренинг!$N$1="tgx",H44,I44)))</f>
        <v>-1</v>
      </c>
      <c r="D44" s="1">
        <f>IF(тренинг!$N$1="sinx",J44,IF(тренинг!$N$1="cosx",K44,IF(тренинг!$N$1="tgx",L44,M44)))</f>
        <v>-1</v>
      </c>
      <c r="E44">
        <f>B44*тренинг!$C$31+тренинг!$E$30</f>
        <v>4.712388980384688</v>
      </c>
      <c r="F44">
        <f t="shared" si="10"/>
        <v>-1</v>
      </c>
      <c r="G44">
        <f t="shared" si="11"/>
        <v>-1.9601291076365435E-15</v>
      </c>
      <c r="H44">
        <f t="shared" si="12"/>
        <v>510170476069183.9</v>
      </c>
      <c r="I44">
        <f t="shared" si="13"/>
        <v>1.9601291076365435E-15</v>
      </c>
      <c r="J44">
        <f>тренинг!$C$30*SIN(E44)+тренинг!$E$31</f>
        <v>-1</v>
      </c>
      <c r="K44">
        <f>тренинг!$C$30*COS($E44)+тренинг!$E$31</f>
        <v>-1.9601291076365435E-15</v>
      </c>
      <c r="L44">
        <f>тренинг!$C$30*TAN($E44)+тренинг!$E$31</f>
        <v>510170476069183.9</v>
      </c>
      <c r="M44">
        <f>тренинг!$C$30/TAN($E44)+тренинг!$E$31</f>
        <v>1.9601291076365435E-15</v>
      </c>
    </row>
    <row r="45" spans="2:13" ht="12.75">
      <c r="B45" s="1">
        <f t="shared" si="14"/>
        <v>4.974188368183837</v>
      </c>
      <c r="C45" s="1">
        <f>IF(тренинг!$N$1="sinx",F45,IF(тренинг!$N$1="cosx",G45,IF(тренинг!$N$1="tgx",H45,I45)))</f>
        <v>-0.9659258262890689</v>
      </c>
      <c r="D45" s="1">
        <f>IF(тренинг!$N$1="sinx",J45,IF(тренинг!$N$1="cosx",K45,IF(тренинг!$N$1="tgx",L45,M45)))</f>
        <v>-0.9659258262890689</v>
      </c>
      <c r="E45">
        <f>B45*тренинг!$C$31+тренинг!$E$30</f>
        <v>4.974188368183837</v>
      </c>
      <c r="F45">
        <f t="shared" si="10"/>
        <v>-0.9659258262890689</v>
      </c>
      <c r="G45">
        <f t="shared" si="11"/>
        <v>0.2588190451025186</v>
      </c>
      <c r="H45">
        <f t="shared" si="12"/>
        <v>-3.732050807568911</v>
      </c>
      <c r="I45">
        <f t="shared" si="13"/>
        <v>-0.2679491924311203</v>
      </c>
      <c r="J45">
        <f>тренинг!$C$30*SIN(E45)+тренинг!$E$31</f>
        <v>-0.9659258262890689</v>
      </c>
      <c r="K45">
        <f>тренинг!$C$30*COS($E45)+тренинг!$E$31</f>
        <v>0.2588190451025186</v>
      </c>
      <c r="L45">
        <f>тренинг!$C$30*TAN($E45)+тренинг!$E$31</f>
        <v>-3.732050807568911</v>
      </c>
      <c r="M45">
        <f>тренинг!$C$30/TAN($E45)+тренинг!$E$31</f>
        <v>-0.2679491924311203</v>
      </c>
    </row>
    <row r="46" spans="2:13" ht="12.75">
      <c r="B46" s="1">
        <f t="shared" si="14"/>
        <v>5.235987755982986</v>
      </c>
      <c r="C46" s="1">
        <f>IF(тренинг!$N$1="sinx",F46,IF(тренинг!$N$1="cosx",G46,IF(тренинг!$N$1="tgx",H46,I46)))</f>
        <v>-0.8660254037844399</v>
      </c>
      <c r="D46" s="1">
        <f>IF(тренинг!$N$1="sinx",J46,IF(тренинг!$N$1="cosx",K46,IF(тренинг!$N$1="tgx",L46,M46)))</f>
        <v>-0.8660254037844399</v>
      </c>
      <c r="E46">
        <f>B46*тренинг!$C$31+тренинг!$E$30</f>
        <v>5.235987755982986</v>
      </c>
      <c r="F46">
        <f t="shared" si="10"/>
        <v>-0.8660254037844399</v>
      </c>
      <c r="G46">
        <f t="shared" si="11"/>
        <v>0.4999999999999978</v>
      </c>
      <c r="H46">
        <f t="shared" si="12"/>
        <v>-1.7320508075688876</v>
      </c>
      <c r="I46">
        <f t="shared" si="13"/>
        <v>-0.5773502691896223</v>
      </c>
      <c r="J46">
        <f>тренинг!$C$30*SIN(E46)+тренинг!$E$31</f>
        <v>-0.8660254037844399</v>
      </c>
      <c r="K46">
        <f>тренинг!$C$30*COS($E46)+тренинг!$E$31</f>
        <v>0.4999999999999978</v>
      </c>
      <c r="L46">
        <f>тренинг!$C$30*TAN($E46)+тренинг!$E$31</f>
        <v>-1.7320508075688876</v>
      </c>
      <c r="M46">
        <f>тренинг!$C$30/TAN($E46)+тренинг!$E$31</f>
        <v>-0.5773502691896223</v>
      </c>
    </row>
    <row r="47" spans="2:13" ht="12.75">
      <c r="B47" s="1">
        <f t="shared" si="14"/>
        <v>5.497787143782135</v>
      </c>
      <c r="C47" s="1">
        <f>IF(тренинг!$N$1="sinx",F47,IF(тренинг!$N$1="cosx",G47,IF(тренинг!$N$1="tgx",H47,I47)))</f>
        <v>-0.7071067811865496</v>
      </c>
      <c r="D47" s="1">
        <f>IF(тренинг!$N$1="sinx",J47,IF(тренинг!$N$1="cosx",K47,IF(тренинг!$N$1="tgx",L47,M47)))</f>
        <v>-0.7071067811865496</v>
      </c>
      <c r="E47">
        <f>B47*тренинг!$C$31+тренинг!$E$30</f>
        <v>5.497787143782135</v>
      </c>
      <c r="F47">
        <f t="shared" si="10"/>
        <v>-0.7071067811865496</v>
      </c>
      <c r="G47">
        <f t="shared" si="11"/>
        <v>0.7071067811865455</v>
      </c>
      <c r="H47">
        <f t="shared" si="12"/>
        <v>-1.0000000000000058</v>
      </c>
      <c r="I47">
        <f t="shared" si="13"/>
        <v>-0.9999999999999942</v>
      </c>
      <c r="J47">
        <f>тренинг!$C$30*SIN(E47)+тренинг!$E$31</f>
        <v>-0.7071067811865496</v>
      </c>
      <c r="K47">
        <f>тренинг!$C$30*COS($E47)+тренинг!$E$31</f>
        <v>0.7071067811865455</v>
      </c>
      <c r="L47">
        <f>тренинг!$C$30*TAN($E47)+тренинг!$E$31</f>
        <v>-1.0000000000000058</v>
      </c>
      <c r="M47">
        <f>тренинг!$C$30/TAN($E47)+тренинг!$E$31</f>
        <v>-0.9999999999999942</v>
      </c>
    </row>
    <row r="48" spans="2:13" ht="12.75">
      <c r="B48" s="1">
        <f t="shared" si="14"/>
        <v>5.759586531581284</v>
      </c>
      <c r="C48" s="1">
        <f>IF(тренинг!$N$1="sinx",F48,IF(тренинг!$N$1="cosx",G48,IF(тренинг!$N$1="tgx",H48,I48)))</f>
        <v>-0.5000000000000028</v>
      </c>
      <c r="D48" s="1">
        <f>IF(тренинг!$N$1="sinx",J48,IF(тренинг!$N$1="cosx",K48,IF(тренинг!$N$1="tgx",L48,M48)))</f>
        <v>-0.5000000000000028</v>
      </c>
      <c r="E48">
        <f>B48*тренинг!$C$31+тренинг!$E$30</f>
        <v>5.759586531581284</v>
      </c>
      <c r="F48">
        <f t="shared" si="10"/>
        <v>-0.5000000000000028</v>
      </c>
      <c r="G48">
        <f t="shared" si="11"/>
        <v>0.866025403784437</v>
      </c>
      <c r="H48">
        <f t="shared" si="12"/>
        <v>-0.5773502691896301</v>
      </c>
      <c r="I48">
        <f t="shared" si="13"/>
        <v>-1.7320508075688643</v>
      </c>
      <c r="J48">
        <f>тренинг!$C$30*SIN(E48)+тренинг!$E$31</f>
        <v>-0.5000000000000028</v>
      </c>
      <c r="K48">
        <f>тренинг!$C$30*COS($E48)+тренинг!$E$31</f>
        <v>0.866025403784437</v>
      </c>
      <c r="L48">
        <f>тренинг!$C$30*TAN($E48)+тренинг!$E$31</f>
        <v>-0.5773502691896301</v>
      </c>
      <c r="M48">
        <f>тренинг!$C$30/TAN($E48)+тренинг!$E$31</f>
        <v>-1.7320508075688643</v>
      </c>
    </row>
    <row r="49" spans="2:13" ht="12.75">
      <c r="B49" s="1">
        <f t="shared" si="14"/>
        <v>6.0213859193804335</v>
      </c>
      <c r="C49" s="1">
        <f>IF(тренинг!$N$1="sinx",F49,IF(тренинг!$N$1="cosx",G49,IF(тренинг!$N$1="tgx",H49,I49)))</f>
        <v>-0.2588190451025241</v>
      </c>
      <c r="D49" s="1">
        <f>IF(тренинг!$N$1="sinx",J49,IF(тренинг!$N$1="cosx",K49,IF(тренинг!$N$1="tgx",L49,M49)))</f>
        <v>-0.2588190451025241</v>
      </c>
      <c r="E49">
        <f>B49*тренинг!$C$31+тренинг!$E$30</f>
        <v>6.0213859193804335</v>
      </c>
      <c r="F49">
        <f t="shared" si="10"/>
        <v>-0.2588190451025241</v>
      </c>
      <c r="G49">
        <f t="shared" si="11"/>
        <v>0.9659258262890674</v>
      </c>
      <c r="H49">
        <f t="shared" si="12"/>
        <v>-0.26794919243112647</v>
      </c>
      <c r="I49">
        <f t="shared" si="13"/>
        <v>-3.732050807568825</v>
      </c>
      <c r="J49">
        <f>тренинг!$C$30*SIN(E49)+тренинг!$E$31</f>
        <v>-0.2588190451025241</v>
      </c>
      <c r="K49">
        <f>тренинг!$C$30*COS($E49)+тренинг!$E$31</f>
        <v>0.9659258262890674</v>
      </c>
      <c r="L49">
        <f>тренинг!$C$30*TAN($E49)+тренинг!$E$31</f>
        <v>-0.26794919243112647</v>
      </c>
      <c r="M49">
        <f>тренинг!$C$30/TAN($E49)+тренинг!$E$31</f>
        <v>-3.732050807568825</v>
      </c>
    </row>
    <row r="50" spans="2:13" ht="12.75">
      <c r="B50" s="1">
        <f t="shared" si="14"/>
        <v>6.283185307179583</v>
      </c>
      <c r="C50" s="1">
        <f>IF(тренинг!$N$1="sinx",F50,IF(тренинг!$N$1="cosx",G50,IF(тренинг!$N$1="tgx",H50,I50)))</f>
        <v>-3.797743369782225E-15</v>
      </c>
      <c r="D50" s="1">
        <f>IF(тренинг!$N$1="sinx",J50,IF(тренинг!$N$1="cosx",K50,IF(тренинг!$N$1="tgx",L50,M50)))</f>
        <v>-3.797743369782225E-15</v>
      </c>
      <c r="E50">
        <f>B50*тренинг!$C$31+тренинг!$E$30</f>
        <v>6.283185307179583</v>
      </c>
      <c r="F50">
        <f t="shared" si="10"/>
        <v>-3.797743369782225E-15</v>
      </c>
      <c r="G50">
        <f t="shared" si="11"/>
        <v>1</v>
      </c>
      <c r="H50">
        <f t="shared" si="12"/>
        <v>-3.797743369782225E-15</v>
      </c>
      <c r="I50">
        <f t="shared" si="13"/>
        <v>-263314263927565.8</v>
      </c>
      <c r="J50">
        <f>тренинг!$C$30*SIN(E50)+тренинг!$E$31</f>
        <v>-3.797743369782225E-15</v>
      </c>
      <c r="K50">
        <f>тренинг!$C$30*COS($E50)+тренинг!$E$31</f>
        <v>1</v>
      </c>
      <c r="L50">
        <f>тренинг!$C$30*TAN($E50)+тренинг!$E$31</f>
        <v>-3.797743369782225E-15</v>
      </c>
      <c r="M50">
        <f>тренинг!$C$30/TAN($E50)+тренинг!$E$31</f>
        <v>-263314263927565.8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0"/>
  <sheetViews>
    <sheetView workbookViewId="0" topLeftCell="Q1">
      <selection activeCell="R10" sqref="R10"/>
    </sheetView>
  </sheetViews>
  <sheetFormatPr defaultColWidth="9.00390625" defaultRowHeight="12.75"/>
  <cols>
    <col min="1" max="1" width="7.375" style="0" customWidth="1"/>
    <col min="2" max="2" width="6.00390625" style="0" customWidth="1"/>
    <col min="3" max="3" width="10.875" style="0" customWidth="1"/>
    <col min="4" max="4" width="15.25390625" style="0" customWidth="1"/>
    <col min="6" max="6" width="11.375" style="0" bestFit="1" customWidth="1"/>
    <col min="8" max="8" width="11.375" style="0" bestFit="1" customWidth="1"/>
    <col min="9" max="9" width="12.375" style="0" bestFit="1" customWidth="1"/>
  </cols>
  <sheetData>
    <row r="1" spans="2:18" ht="12.75">
      <c r="B1" t="s">
        <v>0</v>
      </c>
      <c r="C1" t="s">
        <v>1</v>
      </c>
      <c r="D1" s="3"/>
      <c r="E1" s="2">
        <f>4*ATAN(1)</f>
        <v>3.141592653589793</v>
      </c>
      <c r="F1" s="2">
        <f>E1/12</f>
        <v>0.2617993877991494</v>
      </c>
      <c r="O1" s="13" t="s">
        <v>16</v>
      </c>
      <c r="P1" s="13"/>
      <c r="Q1" s="13"/>
      <c r="R1" s="13"/>
    </row>
    <row r="2" spans="1:15" ht="12.75">
      <c r="A2">
        <v>1</v>
      </c>
      <c r="B2" s="1">
        <f>-2*E1</f>
        <v>-6.283185307179586</v>
      </c>
      <c r="C2" s="1">
        <f>IF($U$5=1,F2,G2)</f>
        <v>2.1213203435596455</v>
      </c>
      <c r="D2" s="1">
        <f>IF(задача!$N$1="sinx",J2,IF(задача!$N$1="cosx",K2,IF(задача!$N$1="tgx",L2,M2)))</f>
        <v>0</v>
      </c>
      <c r="E2">
        <f>B2*задача!$C$31+задача!$E$30</f>
        <v>0</v>
      </c>
      <c r="F2">
        <f>$V$5*SIN($O2)+$Y$5</f>
        <v>2.1213203435596455</v>
      </c>
      <c r="G2">
        <f>$V$5*COS($O2)+$Y$5</f>
        <v>2.1213203435596397</v>
      </c>
      <c r="H2">
        <f>$V$5*TAN($O2)+$Y$5</f>
        <v>3.000000000000008</v>
      </c>
      <c r="I2">
        <f>$V$5/TAN($O2)+$Y$5</f>
        <v>2.999999999999992</v>
      </c>
      <c r="J2">
        <f>задача!$C$30*SIN(E2)+задача!$E$31</f>
        <v>0</v>
      </c>
      <c r="K2">
        <f>задача!$C$30*COS($E2)+задача!$E$31</f>
        <v>0</v>
      </c>
      <c r="L2">
        <f>задача!$C$30*TAN($E2)+задача!$E$31</f>
        <v>0</v>
      </c>
      <c r="M2" t="e">
        <f>задача!$C$30/TAN($E2)+задача!$E$31</f>
        <v>#DIV/0!</v>
      </c>
      <c r="O2">
        <f>$W$5*B2+$X$5*$E$1</f>
        <v>-11.780972450961723</v>
      </c>
    </row>
    <row r="3" spans="1:15" ht="12.75">
      <c r="A3">
        <v>2</v>
      </c>
      <c r="B3" s="1">
        <f aca="true" t="shared" si="0" ref="B3:B50">B2+$F$1</f>
        <v>-6.021385919380437</v>
      </c>
      <c r="C3" s="1">
        <f aca="true" t="shared" si="1" ref="C3:C50">IF($U$5=1,F3,G3)</f>
        <v>2.897777478867205</v>
      </c>
      <c r="D3" s="1">
        <f>IF(задача!$N$1="sinx",J3,IF(задача!$N$1="cosx",K3,IF(задача!$N$1="tgx",L3,M3)))</f>
        <v>0</v>
      </c>
      <c r="E3">
        <f>B3*задача!$C$31+задача!$E$30</f>
        <v>0</v>
      </c>
      <c r="F3">
        <f aca="true" t="shared" si="2" ref="F3:F50">$V$5*SIN($O3)+$Y$5</f>
        <v>2.897777478867205</v>
      </c>
      <c r="G3">
        <f aca="true" t="shared" si="3" ref="G3:G50">$V$5*COS($O3)+$Y$5</f>
        <v>0.7764571353075602</v>
      </c>
      <c r="H3">
        <f aca="true" t="shared" si="4" ref="H3:H50">$V$5*TAN($O3)+$Y$5</f>
        <v>11.196152422706664</v>
      </c>
      <c r="I3">
        <f aca="true" t="shared" si="5" ref="I3:I50">$V$5/TAN($O3)+$Y$5</f>
        <v>0.8038475772933658</v>
      </c>
      <c r="J3">
        <f>задача!$C$30*SIN(E3)+задача!$E$31</f>
        <v>0</v>
      </c>
      <c r="K3">
        <f>задача!$C$30*COS($E3)+задача!$E$31</f>
        <v>0</v>
      </c>
      <c r="L3">
        <f>задача!$C$30*TAN($E3)+задача!$E$31</f>
        <v>0</v>
      </c>
      <c r="M3" t="e">
        <f>задача!$C$30/TAN($E3)+задача!$E$31</f>
        <v>#DIV/0!</v>
      </c>
      <c r="O3">
        <f aca="true" t="shared" si="6" ref="O3:O50">$W$5*B3+$X$5*$E$1</f>
        <v>-11.257373675363425</v>
      </c>
    </row>
    <row r="4" spans="1:15" ht="12.75">
      <c r="A4">
        <v>3</v>
      </c>
      <c r="B4" s="1">
        <f t="shared" si="0"/>
        <v>-5.759586531581288</v>
      </c>
      <c r="C4" s="1">
        <f t="shared" si="1"/>
        <v>2.8977774788672046</v>
      </c>
      <c r="D4" s="1">
        <f>IF(задача!$N$1="sinx",J4,IF(задача!$N$1="cosx",K4,IF(задача!$N$1="tgx",L4,M4)))</f>
        <v>0</v>
      </c>
      <c r="E4">
        <f>B4*задача!$C$31+задача!$E$30</f>
        <v>0</v>
      </c>
      <c r="F4">
        <f t="shared" si="2"/>
        <v>2.8977774788672046</v>
      </c>
      <c r="G4">
        <f t="shared" si="3"/>
        <v>-0.7764571353075627</v>
      </c>
      <c r="H4">
        <f t="shared" si="4"/>
        <v>-11.196152422706627</v>
      </c>
      <c r="I4">
        <f t="shared" si="5"/>
        <v>-0.8038475772933685</v>
      </c>
      <c r="J4">
        <f>задача!$C$30*SIN(E4)+задача!$E$31</f>
        <v>0</v>
      </c>
      <c r="K4">
        <f>задача!$C$30*COS($E4)+задача!$E$31</f>
        <v>0</v>
      </c>
      <c r="L4">
        <f>задача!$C$30*TAN($E4)+задача!$E$31</f>
        <v>0</v>
      </c>
      <c r="M4" t="e">
        <f>задача!$C$30/TAN($E4)+задача!$E$31</f>
        <v>#DIV/0!</v>
      </c>
      <c r="O4">
        <f t="shared" si="6"/>
        <v>-10.733774899765127</v>
      </c>
    </row>
    <row r="5" spans="1:26" ht="12.75">
      <c r="A5">
        <v>4</v>
      </c>
      <c r="B5" s="1">
        <f t="shared" si="0"/>
        <v>-5.497787143782139</v>
      </c>
      <c r="C5" s="1">
        <f t="shared" si="1"/>
        <v>2.1213203435596437</v>
      </c>
      <c r="D5" s="1">
        <f>IF(задача!$N$1="sinx",J5,IF(задача!$N$1="cosx",K5,IF(задача!$N$1="tgx",L5,M5)))</f>
        <v>0</v>
      </c>
      <c r="E5">
        <f>B5*задача!$C$31+задача!$E$30</f>
        <v>0</v>
      </c>
      <c r="F5">
        <f t="shared" si="2"/>
        <v>2.1213203435596437</v>
      </c>
      <c r="G5">
        <f t="shared" si="3"/>
        <v>-2.1213203435596415</v>
      </c>
      <c r="H5">
        <f t="shared" si="4"/>
        <v>-3.0000000000000027</v>
      </c>
      <c r="I5">
        <f t="shared" si="5"/>
        <v>-2.9999999999999973</v>
      </c>
      <c r="J5">
        <f>задача!$C$30*SIN(E5)+задача!$E$31</f>
        <v>0</v>
      </c>
      <c r="K5">
        <f>задача!$C$30*COS($E5)+задача!$E$31</f>
        <v>0</v>
      </c>
      <c r="L5">
        <f>задача!$C$30*TAN($E5)+задача!$E$31</f>
        <v>0</v>
      </c>
      <c r="M5" t="e">
        <f>задача!$C$30/TAN($E5)+задача!$E$31</f>
        <v>#DIV/0!</v>
      </c>
      <c r="O5">
        <f t="shared" si="6"/>
        <v>-10.210176124166829</v>
      </c>
      <c r="T5" s="12">
        <f>задача!L30</f>
        <v>4</v>
      </c>
      <c r="U5" s="12">
        <f aca="true" ca="1" t="shared" si="7" ref="U5:Z5">OFFSET(U6,$T$5,0)</f>
        <v>1</v>
      </c>
      <c r="V5" s="12">
        <f ca="1" t="shared" si="7"/>
        <v>3</v>
      </c>
      <c r="W5" s="12">
        <f ca="1" t="shared" si="7"/>
        <v>2</v>
      </c>
      <c r="X5" s="12">
        <f ca="1" t="shared" si="7"/>
        <v>0.25</v>
      </c>
      <c r="Y5" s="12">
        <f ca="1" t="shared" si="7"/>
        <v>0</v>
      </c>
      <c r="Z5" s="11" t="str">
        <f ca="1" t="shared" si="7"/>
        <v>3sin(2x+0,25pi)+0</v>
      </c>
    </row>
    <row r="6" spans="1:26" ht="12.75">
      <c r="A6">
        <v>5</v>
      </c>
      <c r="B6" s="1">
        <f t="shared" si="0"/>
        <v>-5.23598775598299</v>
      </c>
      <c r="C6" s="1">
        <f t="shared" si="1"/>
        <v>0.7764571353075655</v>
      </c>
      <c r="D6" s="1">
        <f>IF(задача!$N$1="sinx",J6,IF(задача!$N$1="cosx",K6,IF(задача!$N$1="tgx",L6,M6)))</f>
        <v>0</v>
      </c>
      <c r="E6">
        <f>B6*задача!$C$31+задача!$E$30</f>
        <v>0</v>
      </c>
      <c r="F6">
        <f t="shared" si="2"/>
        <v>0.7764571353075655</v>
      </c>
      <c r="G6">
        <f t="shared" si="3"/>
        <v>-2.897777478867204</v>
      </c>
      <c r="H6">
        <f t="shared" si="4"/>
        <v>-0.8038475772933715</v>
      </c>
      <c r="I6">
        <f t="shared" si="5"/>
        <v>-11.196152422706584</v>
      </c>
      <c r="J6">
        <f>задача!$C$30*SIN(E6)+задача!$E$31</f>
        <v>0</v>
      </c>
      <c r="K6">
        <f>задача!$C$30*COS($E6)+задача!$E$31</f>
        <v>0</v>
      </c>
      <c r="L6">
        <f>задача!$C$30*TAN($E6)+задача!$E$31</f>
        <v>0</v>
      </c>
      <c r="M6" t="e">
        <f>задача!$C$30/TAN($E6)+задача!$E$31</f>
        <v>#DIV/0!</v>
      </c>
      <c r="O6">
        <f t="shared" si="6"/>
        <v>-9.68657734856853</v>
      </c>
      <c r="T6" s="2" t="s">
        <v>8</v>
      </c>
      <c r="U6" s="2" t="s">
        <v>9</v>
      </c>
      <c r="V6" s="2" t="s">
        <v>10</v>
      </c>
      <c r="W6" s="2" t="s">
        <v>11</v>
      </c>
      <c r="X6" s="2" t="s">
        <v>12</v>
      </c>
      <c r="Y6" s="2" t="s">
        <v>13</v>
      </c>
      <c r="Z6" s="2" t="s">
        <v>14</v>
      </c>
    </row>
    <row r="7" spans="1:34" ht="12.75">
      <c r="A7">
        <v>6</v>
      </c>
      <c r="B7" s="1">
        <f t="shared" si="0"/>
        <v>-4.974188368183841</v>
      </c>
      <c r="C7" s="1">
        <f t="shared" si="1"/>
        <v>-0.7764571353075573</v>
      </c>
      <c r="D7" s="1">
        <f>IF(задача!$N$1="sinx",J7,IF(задача!$N$1="cosx",K7,IF(задача!$N$1="tgx",L7,M7)))</f>
        <v>0</v>
      </c>
      <c r="E7">
        <f>B7*задача!$C$31+задача!$E$30</f>
        <v>0</v>
      </c>
      <c r="F7">
        <f t="shared" si="2"/>
        <v>-0.7764571353075573</v>
      </c>
      <c r="G7">
        <f t="shared" si="3"/>
        <v>-2.8977774788672064</v>
      </c>
      <c r="H7">
        <f t="shared" si="4"/>
        <v>0.8038475772933626</v>
      </c>
      <c r="I7">
        <f t="shared" si="5"/>
        <v>11.196152422706708</v>
      </c>
      <c r="J7">
        <f>задача!$C$30*SIN(E7)+задача!$E$31</f>
        <v>0</v>
      </c>
      <c r="K7">
        <f>задача!$C$30*COS($E7)+задача!$E$31</f>
        <v>0</v>
      </c>
      <c r="L7">
        <f>задача!$C$30*TAN($E7)+задача!$E$31</f>
        <v>0</v>
      </c>
      <c r="M7" t="e">
        <f>задача!$C$30/TAN($E7)+задача!$E$31</f>
        <v>#DIV/0!</v>
      </c>
      <c r="O7">
        <f t="shared" si="6"/>
        <v>-9.162978572970232</v>
      </c>
      <c r="R7">
        <f>1/6</f>
        <v>0.16666666666666666</v>
      </c>
      <c r="T7">
        <v>1</v>
      </c>
      <c r="U7">
        <v>1</v>
      </c>
      <c r="V7">
        <v>1</v>
      </c>
      <c r="W7">
        <v>2</v>
      </c>
      <c r="X7">
        <f>1/6</f>
        <v>0.16666666666666666</v>
      </c>
      <c r="Y7">
        <v>1</v>
      </c>
      <c r="Z7" t="str">
        <f>CONCATENATE(V7,IF(U7=1,"sin(","cos("),W7,"x+",X7,"pi)","+",Y7)</f>
        <v>1sin(2x+0,166666666666667pi)+1</v>
      </c>
      <c r="AD7" s="2">
        <v>1</v>
      </c>
      <c r="AE7">
        <v>1</v>
      </c>
      <c r="AF7">
        <v>2</v>
      </c>
      <c r="AG7">
        <f>1/6</f>
        <v>0.16666666666666666</v>
      </c>
      <c r="AH7">
        <v>1</v>
      </c>
    </row>
    <row r="8" spans="1:34" ht="12.75">
      <c r="A8">
        <v>7</v>
      </c>
      <c r="B8" s="1">
        <f t="shared" si="0"/>
        <v>-4.7123889803846915</v>
      </c>
      <c r="C8" s="1">
        <f t="shared" si="1"/>
        <v>-2.1213203435596375</v>
      </c>
      <c r="D8" s="1">
        <f>IF(задача!$N$1="sinx",J8,IF(задача!$N$1="cosx",K8,IF(задача!$N$1="tgx",L8,M8)))</f>
        <v>0</v>
      </c>
      <c r="E8">
        <f>B8*задача!$C$31+задача!$E$30</f>
        <v>0</v>
      </c>
      <c r="F8">
        <f t="shared" si="2"/>
        <v>-2.1213203435596375</v>
      </c>
      <c r="G8">
        <f t="shared" si="3"/>
        <v>-2.1213203435596473</v>
      </c>
      <c r="H8">
        <f t="shared" si="4"/>
        <v>2.999999999999986</v>
      </c>
      <c r="I8">
        <f t="shared" si="5"/>
        <v>3.000000000000014</v>
      </c>
      <c r="J8">
        <f>задача!$C$30*SIN(E8)+задача!$E$31</f>
        <v>0</v>
      </c>
      <c r="K8">
        <f>задача!$C$30*COS($E8)+задача!$E$31</f>
        <v>0</v>
      </c>
      <c r="L8">
        <f>задача!$C$30*TAN($E8)+задача!$E$31</f>
        <v>0</v>
      </c>
      <c r="M8" t="e">
        <f>задача!$C$30/TAN($E8)+задача!$E$31</f>
        <v>#DIV/0!</v>
      </c>
      <c r="O8">
        <f t="shared" si="6"/>
        <v>-8.639379797371934</v>
      </c>
      <c r="R8">
        <f>1/4</f>
        <v>0.25</v>
      </c>
      <c r="T8">
        <v>2</v>
      </c>
      <c r="U8">
        <v>1</v>
      </c>
      <c r="V8">
        <v>2</v>
      </c>
      <c r="W8">
        <v>1</v>
      </c>
      <c r="X8">
        <v>-0.3333</v>
      </c>
      <c r="Y8">
        <v>-2</v>
      </c>
      <c r="Z8" t="str">
        <f aca="true" t="shared" si="8" ref="Z8:Z42">CONCATENATE(V8,IF(U8=1,"sin(","cos("),W8,"x+",X8,"pi)","+",Y8)</f>
        <v>2sin(1x+-0,3333pi)+-2</v>
      </c>
      <c r="AD8" s="2">
        <v>1</v>
      </c>
      <c r="AE8">
        <v>2</v>
      </c>
      <c r="AF8">
        <v>1</v>
      </c>
      <c r="AG8">
        <v>-0.3333</v>
      </c>
      <c r="AH8">
        <v>-2</v>
      </c>
    </row>
    <row r="9" spans="1:34" ht="12.75">
      <c r="A9">
        <v>8</v>
      </c>
      <c r="B9" s="1">
        <f t="shared" si="0"/>
        <v>-4.450589592585542</v>
      </c>
      <c r="C9" s="1">
        <f t="shared" si="1"/>
        <v>-2.8977774788672024</v>
      </c>
      <c r="D9" s="1">
        <f>IF(задача!$N$1="sinx",J9,IF(задача!$N$1="cosx",K9,IF(задача!$N$1="tgx",L9,M9)))</f>
        <v>0</v>
      </c>
      <c r="E9">
        <f>B9*задача!$C$31+задача!$E$30</f>
        <v>0</v>
      </c>
      <c r="F9">
        <f t="shared" si="2"/>
        <v>-2.8977774788672024</v>
      </c>
      <c r="G9">
        <f t="shared" si="3"/>
        <v>-0.7764571353075709</v>
      </c>
      <c r="H9">
        <f t="shared" si="4"/>
        <v>11.1961524227065</v>
      </c>
      <c r="I9">
        <f t="shared" si="5"/>
        <v>0.8038475772933776</v>
      </c>
      <c r="J9">
        <f>задача!$C$30*SIN(E9)+задача!$E$31</f>
        <v>0</v>
      </c>
      <c r="K9">
        <f>задача!$C$30*COS($E9)+задача!$E$31</f>
        <v>0</v>
      </c>
      <c r="L9">
        <f>задача!$C$30*TAN($E9)+задача!$E$31</f>
        <v>0</v>
      </c>
      <c r="M9" t="e">
        <f>задача!$C$30/TAN($E9)+задача!$E$31</f>
        <v>#DIV/0!</v>
      </c>
      <c r="O9">
        <f t="shared" si="6"/>
        <v>-8.115781021773635</v>
      </c>
      <c r="R9">
        <f>1/3</f>
        <v>0.3333333333333333</v>
      </c>
      <c r="T9">
        <v>3</v>
      </c>
      <c r="U9">
        <v>1</v>
      </c>
      <c r="V9">
        <v>2</v>
      </c>
      <c r="W9">
        <v>3</v>
      </c>
      <c r="X9">
        <v>0</v>
      </c>
      <c r="Y9">
        <v>2</v>
      </c>
      <c r="Z9" t="str">
        <f t="shared" si="8"/>
        <v>2sin(3x+0pi)+2</v>
      </c>
      <c r="AD9" s="2">
        <v>1</v>
      </c>
      <c r="AE9">
        <v>2</v>
      </c>
      <c r="AF9">
        <v>3</v>
      </c>
      <c r="AG9">
        <v>0</v>
      </c>
      <c r="AH9">
        <v>2</v>
      </c>
    </row>
    <row r="10" spans="1:34" ht="12.75">
      <c r="A10">
        <v>9</v>
      </c>
      <c r="B10" s="1">
        <f t="shared" si="0"/>
        <v>-4.188790204786393</v>
      </c>
      <c r="C10" s="1">
        <f t="shared" si="1"/>
        <v>-2.897777478867208</v>
      </c>
      <c r="D10" s="1">
        <f>IF(задача!$N$1="sinx",J10,IF(задача!$N$1="cosx",K10,IF(задача!$N$1="tgx",L10,M10)))</f>
        <v>0</v>
      </c>
      <c r="E10">
        <f>B10*задача!$C$31+задача!$E$30</f>
        <v>0</v>
      </c>
      <c r="F10">
        <f t="shared" si="2"/>
        <v>-2.897777478867208</v>
      </c>
      <c r="G10">
        <f t="shared" si="3"/>
        <v>0.7764571353075493</v>
      </c>
      <c r="H10">
        <f t="shared" si="4"/>
        <v>-11.196152422706831</v>
      </c>
      <c r="I10">
        <f t="shared" si="5"/>
        <v>-0.8038475772933538</v>
      </c>
      <c r="J10">
        <f>задача!$C$30*SIN(E10)+задача!$E$31</f>
        <v>0</v>
      </c>
      <c r="K10">
        <f>задача!$C$30*COS($E10)+задача!$E$31</f>
        <v>0</v>
      </c>
      <c r="L10">
        <f>задача!$C$30*TAN($E10)+задача!$E$31</f>
        <v>0</v>
      </c>
      <c r="M10" t="e">
        <f>задача!$C$30/TAN($E10)+задача!$E$31</f>
        <v>#DIV/0!</v>
      </c>
      <c r="O10">
        <f t="shared" si="6"/>
        <v>-7.592182246175338</v>
      </c>
      <c r="R10" s="14">
        <f>1/2</f>
        <v>0.5</v>
      </c>
      <c r="T10">
        <v>4</v>
      </c>
      <c r="U10">
        <v>1</v>
      </c>
      <c r="V10">
        <v>3</v>
      </c>
      <c r="W10">
        <v>2</v>
      </c>
      <c r="X10">
        <f>1/4</f>
        <v>0.25</v>
      </c>
      <c r="Y10">
        <v>0</v>
      </c>
      <c r="Z10" t="str">
        <f t="shared" si="8"/>
        <v>3sin(2x+0,25pi)+0</v>
      </c>
      <c r="AD10" s="2">
        <v>1</v>
      </c>
      <c r="AE10">
        <v>3</v>
      </c>
      <c r="AF10">
        <v>2</v>
      </c>
      <c r="AG10">
        <f>1/4</f>
        <v>0.25</v>
      </c>
      <c r="AH10">
        <v>0</v>
      </c>
    </row>
    <row r="11" spans="1:34" ht="12.75">
      <c r="A11">
        <v>10</v>
      </c>
      <c r="B11" s="1">
        <f t="shared" si="0"/>
        <v>-3.9269908169872436</v>
      </c>
      <c r="C11" s="1">
        <f t="shared" si="1"/>
        <v>-2.1213203435596513</v>
      </c>
      <c r="D11" s="1">
        <f>IF(задача!$N$1="sinx",J11,IF(задача!$N$1="cosx",K11,IF(задача!$N$1="tgx",L11,M11)))</f>
        <v>0</v>
      </c>
      <c r="E11">
        <f>B11*задача!$C$31+задача!$E$30</f>
        <v>0</v>
      </c>
      <c r="F11">
        <f t="shared" si="2"/>
        <v>-2.1213203435596513</v>
      </c>
      <c r="G11">
        <f t="shared" si="3"/>
        <v>2.121320343559634</v>
      </c>
      <c r="H11">
        <f t="shared" si="4"/>
        <v>-3.0000000000000253</v>
      </c>
      <c r="I11">
        <f t="shared" si="5"/>
        <v>-2.9999999999999747</v>
      </c>
      <c r="J11">
        <f>задача!$C$30*SIN(E11)+задача!$E$31</f>
        <v>0</v>
      </c>
      <c r="K11">
        <f>задача!$C$30*COS($E11)+задача!$E$31</f>
        <v>0</v>
      </c>
      <c r="L11">
        <f>задача!$C$30*TAN($E11)+задача!$E$31</f>
        <v>0</v>
      </c>
      <c r="M11" t="e">
        <f>задача!$C$30/TAN($E11)+задача!$E$31</f>
        <v>#DIV/0!</v>
      </c>
      <c r="O11">
        <f t="shared" si="6"/>
        <v>-7.068583470577039</v>
      </c>
      <c r="R11">
        <f>2/3</f>
        <v>0.6666666666666666</v>
      </c>
      <c r="T11">
        <v>5</v>
      </c>
      <c r="U11">
        <v>1</v>
      </c>
      <c r="V11">
        <v>1</v>
      </c>
      <c r="W11">
        <v>0.5</v>
      </c>
      <c r="X11">
        <f>3/4</f>
        <v>0.75</v>
      </c>
      <c r="Y11">
        <v>-3</v>
      </c>
      <c r="Z11" t="str">
        <f t="shared" si="8"/>
        <v>1sin(0,5x+0,75pi)+-3</v>
      </c>
      <c r="AD11" s="2">
        <v>1</v>
      </c>
      <c r="AE11">
        <v>1</v>
      </c>
      <c r="AF11">
        <v>0.5</v>
      </c>
      <c r="AG11">
        <f>3/4</f>
        <v>0.75</v>
      </c>
      <c r="AH11">
        <v>-3</v>
      </c>
    </row>
    <row r="12" spans="1:34" ht="12.75">
      <c r="A12">
        <v>11</v>
      </c>
      <c r="B12" s="1">
        <f t="shared" si="0"/>
        <v>-3.665191429188094</v>
      </c>
      <c r="C12" s="1">
        <f t="shared" si="1"/>
        <v>-0.7764571353075735</v>
      </c>
      <c r="D12" s="1">
        <f>IF(задача!$N$1="sinx",J12,IF(задача!$N$1="cosx",K12,IF(задача!$N$1="tgx",L12,M12)))</f>
        <v>0</v>
      </c>
      <c r="E12">
        <f>B12*задача!$C$31+задача!$E$30</f>
        <v>0</v>
      </c>
      <c r="F12">
        <f t="shared" si="2"/>
        <v>-0.7764571353075735</v>
      </c>
      <c r="G12">
        <f t="shared" si="3"/>
        <v>2.897777478867202</v>
      </c>
      <c r="H12">
        <f t="shared" si="4"/>
        <v>-0.8038475772933806</v>
      </c>
      <c r="I12">
        <f t="shared" si="5"/>
        <v>-11.196152422706458</v>
      </c>
      <c r="J12">
        <f>задача!$C$30*SIN(E12)+задача!$E$31</f>
        <v>0</v>
      </c>
      <c r="K12">
        <f>задача!$C$30*COS($E12)+задача!$E$31</f>
        <v>0</v>
      </c>
      <c r="L12">
        <f>задача!$C$30*TAN($E12)+задача!$E$31</f>
        <v>0</v>
      </c>
      <c r="M12" t="e">
        <f>задача!$C$30/TAN($E12)+задача!$E$31</f>
        <v>#DIV/0!</v>
      </c>
      <c r="O12">
        <f t="shared" si="6"/>
        <v>-6.54498469497874</v>
      </c>
      <c r="R12">
        <f>3/4</f>
        <v>0.75</v>
      </c>
      <c r="T12">
        <v>6</v>
      </c>
      <c r="U12">
        <v>1</v>
      </c>
      <c r="V12">
        <v>0.5</v>
      </c>
      <c r="W12">
        <v>1</v>
      </c>
      <c r="X12">
        <f>1/6</f>
        <v>0.16666666666666666</v>
      </c>
      <c r="Y12">
        <v>1</v>
      </c>
      <c r="Z12" t="str">
        <f t="shared" si="8"/>
        <v>0,5sin(1x+0,166666666666667pi)+1</v>
      </c>
      <c r="AD12" s="2">
        <v>1</v>
      </c>
      <c r="AE12">
        <v>0.5</v>
      </c>
      <c r="AF12">
        <v>1</v>
      </c>
      <c r="AG12">
        <f>1/6</f>
        <v>0.16666666666666666</v>
      </c>
      <c r="AH12">
        <v>1</v>
      </c>
    </row>
    <row r="13" spans="1:34" ht="12.75">
      <c r="A13">
        <v>12</v>
      </c>
      <c r="B13" s="1">
        <f t="shared" si="0"/>
        <v>-3.4033920413889445</v>
      </c>
      <c r="C13" s="1">
        <f t="shared" si="1"/>
        <v>0.7764571353075519</v>
      </c>
      <c r="D13" s="1">
        <f>IF(задача!$N$1="sinx",J13,IF(задача!$N$1="cosx",K13,IF(задача!$N$1="tgx",L13,M13)))</f>
        <v>0</v>
      </c>
      <c r="E13">
        <f>B13*задача!$C$31+задача!$E$30</f>
        <v>0</v>
      </c>
      <c r="F13">
        <f t="shared" si="2"/>
        <v>0.7764571353075519</v>
      </c>
      <c r="G13">
        <f t="shared" si="3"/>
        <v>2.8977774788672077</v>
      </c>
      <c r="H13">
        <f t="shared" si="4"/>
        <v>0.8038475772933564</v>
      </c>
      <c r="I13">
        <f t="shared" si="5"/>
        <v>11.196152422706795</v>
      </c>
      <c r="J13">
        <f>задача!$C$30*SIN(E13)+задача!$E$31</f>
        <v>0</v>
      </c>
      <c r="K13">
        <f>задача!$C$30*COS($E13)+задача!$E$31</f>
        <v>0</v>
      </c>
      <c r="L13">
        <f>задача!$C$30*TAN($E13)+задача!$E$31</f>
        <v>0</v>
      </c>
      <c r="M13" t="e">
        <f>задача!$C$30/TAN($E13)+задача!$E$31</f>
        <v>#DIV/0!</v>
      </c>
      <c r="O13">
        <f t="shared" si="6"/>
        <v>-6.021385919380441</v>
      </c>
      <c r="R13">
        <f>5/6</f>
        <v>0.8333333333333334</v>
      </c>
      <c r="T13">
        <v>7</v>
      </c>
      <c r="U13">
        <v>1</v>
      </c>
      <c r="V13">
        <v>3</v>
      </c>
      <c r="W13">
        <v>3</v>
      </c>
      <c r="X13">
        <f>2/3</f>
        <v>0.6666666666666666</v>
      </c>
      <c r="Y13">
        <v>0</v>
      </c>
      <c r="Z13" t="str">
        <f t="shared" si="8"/>
        <v>3sin(3x+0,666666666666667pi)+0</v>
      </c>
      <c r="AD13" s="2">
        <v>1</v>
      </c>
      <c r="AE13">
        <v>3</v>
      </c>
      <c r="AF13">
        <v>3</v>
      </c>
      <c r="AG13">
        <f>2/3</f>
        <v>0.6666666666666666</v>
      </c>
      <c r="AH13">
        <v>0</v>
      </c>
    </row>
    <row r="14" spans="1:34" ht="12.75">
      <c r="A14">
        <v>13</v>
      </c>
      <c r="B14" s="1">
        <f t="shared" si="0"/>
        <v>-3.141592653589795</v>
      </c>
      <c r="C14" s="1">
        <f t="shared" si="1"/>
        <v>2.1213203435596353</v>
      </c>
      <c r="D14" s="1">
        <f>IF(задача!$N$1="sinx",J14,IF(задача!$N$1="cosx",K14,IF(задача!$N$1="tgx",L14,M14)))</f>
        <v>0</v>
      </c>
      <c r="E14">
        <f>B14*задача!$C$31+задача!$E$30</f>
        <v>0</v>
      </c>
      <c r="F14">
        <f t="shared" si="2"/>
        <v>2.1213203435596353</v>
      </c>
      <c r="G14">
        <f t="shared" si="3"/>
        <v>2.12132034355965</v>
      </c>
      <c r="H14">
        <f t="shared" si="4"/>
        <v>2.99999999999998</v>
      </c>
      <c r="I14">
        <f t="shared" si="5"/>
        <v>3.00000000000002</v>
      </c>
      <c r="J14">
        <f>задача!$C$30*SIN(E14)+задача!$E$31</f>
        <v>0</v>
      </c>
      <c r="K14">
        <f>задача!$C$30*COS($E14)+задача!$E$31</f>
        <v>0</v>
      </c>
      <c r="L14">
        <f>задача!$C$30*TAN($E14)+задача!$E$31</f>
        <v>0</v>
      </c>
      <c r="M14" t="e">
        <f>задача!$C$30/TAN($E14)+задача!$E$31</f>
        <v>#DIV/0!</v>
      </c>
      <c r="O14">
        <f t="shared" si="6"/>
        <v>-5.4977871437821415</v>
      </c>
      <c r="R14">
        <f>7/6</f>
        <v>1.1666666666666667</v>
      </c>
      <c r="T14">
        <v>8</v>
      </c>
      <c r="U14">
        <v>1</v>
      </c>
      <c r="V14">
        <v>2</v>
      </c>
      <c r="W14">
        <v>0.5</v>
      </c>
      <c r="X14">
        <v>0</v>
      </c>
      <c r="Y14">
        <v>1</v>
      </c>
      <c r="Z14" t="str">
        <f t="shared" si="8"/>
        <v>2sin(0,5x+0pi)+1</v>
      </c>
      <c r="AD14" s="2">
        <v>1</v>
      </c>
      <c r="AE14">
        <v>2</v>
      </c>
      <c r="AF14">
        <v>0.5</v>
      </c>
      <c r="AG14">
        <v>0</v>
      </c>
      <c r="AH14">
        <v>1</v>
      </c>
    </row>
    <row r="15" spans="1:34" ht="12.75">
      <c r="A15">
        <v>14</v>
      </c>
      <c r="B15" s="1">
        <f t="shared" si="0"/>
        <v>-2.8797932657906453</v>
      </c>
      <c r="C15" s="1">
        <f t="shared" si="1"/>
        <v>2.8977774788672024</v>
      </c>
      <c r="D15" s="1">
        <f>IF(задача!$N$1="sinx",J15,IF(задача!$N$1="cosx",K15,IF(задача!$N$1="tgx",L15,M15)))</f>
        <v>0</v>
      </c>
      <c r="E15">
        <f>B15*задача!$C$31+задача!$E$30</f>
        <v>0</v>
      </c>
      <c r="F15">
        <f t="shared" si="2"/>
        <v>2.8977774788672024</v>
      </c>
      <c r="G15">
        <f t="shared" si="3"/>
        <v>0.7764571353075712</v>
      </c>
      <c r="H15">
        <f t="shared" si="4"/>
        <v>11.196152422706493</v>
      </c>
      <c r="I15">
        <f t="shared" si="5"/>
        <v>0.803847577293378</v>
      </c>
      <c r="J15">
        <f>задача!$C$30*SIN(E15)+задача!$E$31</f>
        <v>0</v>
      </c>
      <c r="K15">
        <f>задача!$C$30*COS($E15)+задача!$E$31</f>
        <v>0</v>
      </c>
      <c r="L15">
        <f>задача!$C$30*TAN($E15)+задача!$E$31</f>
        <v>0</v>
      </c>
      <c r="M15" t="e">
        <f>задача!$C$30/TAN($E15)+задача!$E$31</f>
        <v>#DIV/0!</v>
      </c>
      <c r="O15">
        <f t="shared" si="6"/>
        <v>-4.974188368183842</v>
      </c>
      <c r="R15">
        <f>5/4</f>
        <v>1.25</v>
      </c>
      <c r="T15">
        <v>9</v>
      </c>
      <c r="U15">
        <v>1</v>
      </c>
      <c r="V15">
        <v>2</v>
      </c>
      <c r="W15">
        <v>3</v>
      </c>
      <c r="X15" s="14">
        <f>1/2</f>
        <v>0.5</v>
      </c>
      <c r="Y15">
        <v>0</v>
      </c>
      <c r="Z15" t="str">
        <f t="shared" si="8"/>
        <v>2sin(3x+0,5pi)+0</v>
      </c>
      <c r="AD15" s="2">
        <v>1</v>
      </c>
      <c r="AE15">
        <v>2</v>
      </c>
      <c r="AF15">
        <v>3</v>
      </c>
      <c r="AG15" s="14">
        <f>1/2</f>
        <v>0.5</v>
      </c>
      <c r="AH15">
        <v>0</v>
      </c>
    </row>
    <row r="16" spans="1:34" ht="12.75">
      <c r="A16">
        <v>15</v>
      </c>
      <c r="B16" s="1">
        <f t="shared" si="0"/>
        <v>-2.6179938779914957</v>
      </c>
      <c r="C16" s="1">
        <f t="shared" si="1"/>
        <v>2.897777478867207</v>
      </c>
      <c r="D16" s="1">
        <f>IF(задача!$N$1="sinx",J16,IF(задача!$N$1="cosx",K16,IF(задача!$N$1="tgx",L16,M16)))</f>
        <v>0</v>
      </c>
      <c r="E16">
        <f>B16*задача!$C$31+задача!$E$30</f>
        <v>0</v>
      </c>
      <c r="F16">
        <f t="shared" si="2"/>
        <v>2.897777478867207</v>
      </c>
      <c r="G16">
        <f t="shared" si="3"/>
        <v>-0.7764571353075542</v>
      </c>
      <c r="H16">
        <f t="shared" si="4"/>
        <v>-11.196152422706756</v>
      </c>
      <c r="I16">
        <f t="shared" si="5"/>
        <v>-0.8038475772933591</v>
      </c>
      <c r="J16">
        <f>задача!$C$30*SIN(E16)+задача!$E$31</f>
        <v>0</v>
      </c>
      <c r="K16">
        <f>задача!$C$30*COS($E16)+задача!$E$31</f>
        <v>0</v>
      </c>
      <c r="L16">
        <f>задача!$C$30*TAN($E16)+задача!$E$31</f>
        <v>0</v>
      </c>
      <c r="M16" t="e">
        <f>задача!$C$30/TAN($E16)+задача!$E$31</f>
        <v>#DIV/0!</v>
      </c>
      <c r="O16">
        <f t="shared" si="6"/>
        <v>-4.450589592585543</v>
      </c>
      <c r="R16">
        <f>4/3</f>
        <v>1.3333333333333333</v>
      </c>
      <c r="T16">
        <v>10</v>
      </c>
      <c r="U16">
        <v>1</v>
      </c>
      <c r="V16">
        <v>1</v>
      </c>
      <c r="W16">
        <v>3</v>
      </c>
      <c r="X16">
        <f>1/4</f>
        <v>0.25</v>
      </c>
      <c r="Y16">
        <v>2</v>
      </c>
      <c r="Z16" t="str">
        <f t="shared" si="8"/>
        <v>1sin(3x+0,25pi)+2</v>
      </c>
      <c r="AD16" s="2">
        <v>2</v>
      </c>
      <c r="AE16">
        <v>1</v>
      </c>
      <c r="AF16">
        <v>3</v>
      </c>
      <c r="AG16">
        <f>1/4</f>
        <v>0.25</v>
      </c>
      <c r="AH16">
        <v>2</v>
      </c>
    </row>
    <row r="17" spans="1:34" ht="12.75">
      <c r="A17">
        <v>16</v>
      </c>
      <c r="B17" s="1">
        <f t="shared" si="0"/>
        <v>-2.356194490192346</v>
      </c>
      <c r="C17" s="1">
        <f t="shared" si="1"/>
        <v>2.121320343559648</v>
      </c>
      <c r="D17" s="1">
        <f>IF(задача!$N$1="sinx",J17,IF(задача!$N$1="cosx",K17,IF(задача!$N$1="tgx",L17,M17)))</f>
        <v>0</v>
      </c>
      <c r="E17">
        <f>B17*задача!$C$31+задача!$E$30</f>
        <v>0</v>
      </c>
      <c r="F17">
        <f t="shared" si="2"/>
        <v>2.121320343559648</v>
      </c>
      <c r="G17">
        <f t="shared" si="3"/>
        <v>-2.1213203435596375</v>
      </c>
      <c r="H17">
        <f t="shared" si="4"/>
        <v>-3.000000000000015</v>
      </c>
      <c r="I17">
        <f t="shared" si="5"/>
        <v>-2.999999999999985</v>
      </c>
      <c r="J17">
        <f>задача!$C$30*SIN(E17)+задача!$E$31</f>
        <v>0</v>
      </c>
      <c r="K17">
        <f>задача!$C$30*COS($E17)+задача!$E$31</f>
        <v>0</v>
      </c>
      <c r="L17">
        <f>задача!$C$30*TAN($E17)+задача!$E$31</f>
        <v>0</v>
      </c>
      <c r="M17" t="e">
        <f>задача!$C$30/TAN($E17)+задача!$E$31</f>
        <v>#DIV/0!</v>
      </c>
      <c r="O17">
        <f t="shared" si="6"/>
        <v>-3.926990816987244</v>
      </c>
      <c r="T17">
        <v>11</v>
      </c>
      <c r="U17">
        <v>1</v>
      </c>
      <c r="V17">
        <v>2</v>
      </c>
      <c r="W17">
        <v>1</v>
      </c>
      <c r="X17">
        <f>-1/6</f>
        <v>-0.16666666666666666</v>
      </c>
      <c r="Y17">
        <v>2</v>
      </c>
      <c r="Z17" t="str">
        <f t="shared" si="8"/>
        <v>2sin(1x+-0,166666666666667pi)+2</v>
      </c>
      <c r="AD17" s="2">
        <v>2</v>
      </c>
      <c r="AE17">
        <v>2</v>
      </c>
      <c r="AF17">
        <v>1</v>
      </c>
      <c r="AG17">
        <f>-1/6</f>
        <v>-0.16666666666666666</v>
      </c>
      <c r="AH17">
        <v>2</v>
      </c>
    </row>
    <row r="18" spans="1:34" ht="12.75">
      <c r="A18">
        <v>17</v>
      </c>
      <c r="B18" s="1">
        <f t="shared" si="0"/>
        <v>-2.0943951023931966</v>
      </c>
      <c r="C18" s="1">
        <f t="shared" si="1"/>
        <v>0.7764571353075687</v>
      </c>
      <c r="D18" s="1">
        <f>IF(задача!$N$1="sinx",J18,IF(задача!$N$1="cosx",K18,IF(задача!$N$1="tgx",L18,M18)))</f>
        <v>0</v>
      </c>
      <c r="E18">
        <f>B18*задача!$C$31+задача!$E$30</f>
        <v>0</v>
      </c>
      <c r="F18">
        <f t="shared" si="2"/>
        <v>0.7764571353075687</v>
      </c>
      <c r="G18">
        <f t="shared" si="3"/>
        <v>-2.8977774788672033</v>
      </c>
      <c r="H18">
        <f t="shared" si="4"/>
        <v>-0.8038475772933753</v>
      </c>
      <c r="I18">
        <f t="shared" si="5"/>
        <v>-11.196152422706533</v>
      </c>
      <c r="J18">
        <f>задача!$C$30*SIN(E18)+задача!$E$31</f>
        <v>0</v>
      </c>
      <c r="K18">
        <f>задача!$C$30*COS($E18)+задача!$E$31</f>
        <v>0</v>
      </c>
      <c r="L18">
        <f>задача!$C$30*TAN($E18)+задача!$E$31</f>
        <v>0</v>
      </c>
      <c r="M18" t="e">
        <f>задача!$C$30/TAN($E18)+задача!$E$31</f>
        <v>#DIV/0!</v>
      </c>
      <c r="O18">
        <f t="shared" si="6"/>
        <v>-3.403392041388945</v>
      </c>
      <c r="T18">
        <v>12</v>
      </c>
      <c r="U18">
        <v>1</v>
      </c>
      <c r="V18">
        <v>-3</v>
      </c>
      <c r="W18">
        <v>0.5</v>
      </c>
      <c r="X18">
        <v>0</v>
      </c>
      <c r="Y18">
        <v>1</v>
      </c>
      <c r="Z18" t="str">
        <f t="shared" si="8"/>
        <v>-3sin(0,5x+0pi)+1</v>
      </c>
      <c r="AD18" s="2">
        <v>2</v>
      </c>
      <c r="AE18">
        <v>-3</v>
      </c>
      <c r="AF18">
        <v>0.5</v>
      </c>
      <c r="AG18">
        <v>0</v>
      </c>
      <c r="AH18">
        <v>1</v>
      </c>
    </row>
    <row r="19" spans="1:34" ht="12.75">
      <c r="A19">
        <v>18</v>
      </c>
      <c r="B19" s="1">
        <f t="shared" si="0"/>
        <v>-1.8325957145940472</v>
      </c>
      <c r="C19" s="1">
        <f t="shared" si="1"/>
        <v>-0.7764571353075553</v>
      </c>
      <c r="D19" s="1">
        <f>IF(задача!$N$1="sinx",J19,IF(задача!$N$1="cosx",K19,IF(задача!$N$1="tgx",L19,M19)))</f>
        <v>0</v>
      </c>
      <c r="E19">
        <f>B19*задача!$C$31+задача!$E$30</f>
        <v>0</v>
      </c>
      <c r="F19">
        <f t="shared" si="2"/>
        <v>-0.7764571353075553</v>
      </c>
      <c r="G19">
        <f t="shared" si="3"/>
        <v>-2.897777478867207</v>
      </c>
      <c r="H19">
        <f t="shared" si="4"/>
        <v>0.8038475772933604</v>
      </c>
      <c r="I19">
        <f t="shared" si="5"/>
        <v>11.196152422706739</v>
      </c>
      <c r="J19">
        <f>задача!$C$30*SIN(E19)+задача!$E$31</f>
        <v>0</v>
      </c>
      <c r="K19">
        <f>задача!$C$30*COS($E19)+задача!$E$31</f>
        <v>0</v>
      </c>
      <c r="L19">
        <f>задача!$C$30*TAN($E19)+задача!$E$31</f>
        <v>0</v>
      </c>
      <c r="M19" t="e">
        <f>задача!$C$30/TAN($E19)+задача!$E$31</f>
        <v>#DIV/0!</v>
      </c>
      <c r="O19">
        <f t="shared" si="6"/>
        <v>-2.879793265790646</v>
      </c>
      <c r="T19">
        <v>13</v>
      </c>
      <c r="U19">
        <v>1</v>
      </c>
      <c r="V19">
        <v>2</v>
      </c>
      <c r="W19">
        <v>2</v>
      </c>
      <c r="X19">
        <f>1/3</f>
        <v>0.3333333333333333</v>
      </c>
      <c r="Y19">
        <v>0</v>
      </c>
      <c r="Z19" t="str">
        <f t="shared" si="8"/>
        <v>2sin(2x+0,333333333333333pi)+0</v>
      </c>
      <c r="AD19" s="2">
        <v>2</v>
      </c>
      <c r="AE19">
        <v>2</v>
      </c>
      <c r="AF19">
        <v>2</v>
      </c>
      <c r="AG19">
        <f>1/3</f>
        <v>0.3333333333333333</v>
      </c>
      <c r="AH19">
        <v>0</v>
      </c>
    </row>
    <row r="20" spans="1:34" ht="12.75">
      <c r="A20">
        <v>19</v>
      </c>
      <c r="B20" s="1">
        <f t="shared" si="0"/>
        <v>-1.570796326794898</v>
      </c>
      <c r="C20" s="1">
        <f t="shared" si="1"/>
        <v>-2.121320343559637</v>
      </c>
      <c r="D20" s="1">
        <f>IF(задача!$N$1="sinx",J20,IF(задача!$N$1="cosx",K20,IF(задача!$N$1="tgx",L20,M20)))</f>
        <v>0</v>
      </c>
      <c r="E20">
        <f>B20*задача!$C$31+задача!$E$30</f>
        <v>0</v>
      </c>
      <c r="F20">
        <f t="shared" si="2"/>
        <v>-2.121320343559637</v>
      </c>
      <c r="G20">
        <f t="shared" si="3"/>
        <v>-2.121320343559648</v>
      </c>
      <c r="H20">
        <f t="shared" si="4"/>
        <v>2.999999999999985</v>
      </c>
      <c r="I20">
        <f t="shared" si="5"/>
        <v>3.000000000000015</v>
      </c>
      <c r="J20">
        <f>задача!$C$30*SIN(E20)+задача!$E$31</f>
        <v>0</v>
      </c>
      <c r="K20">
        <f>задача!$C$30*COS($E20)+задача!$E$31</f>
        <v>0</v>
      </c>
      <c r="L20">
        <f>задача!$C$30*TAN($E20)+задача!$E$31</f>
        <v>0</v>
      </c>
      <c r="M20" t="e">
        <f>задача!$C$30/TAN($E20)+задача!$E$31</f>
        <v>#DIV/0!</v>
      </c>
      <c r="O20">
        <f t="shared" si="6"/>
        <v>-2.3561944901923475</v>
      </c>
      <c r="T20">
        <v>14</v>
      </c>
      <c r="U20">
        <v>1</v>
      </c>
      <c r="V20">
        <v>1</v>
      </c>
      <c r="W20">
        <v>3</v>
      </c>
      <c r="X20">
        <f>7/6</f>
        <v>1.1666666666666667</v>
      </c>
      <c r="Y20">
        <v>-0.5</v>
      </c>
      <c r="Z20" t="str">
        <f t="shared" si="8"/>
        <v>1sin(3x+1,16666666666667pi)+-0,5</v>
      </c>
      <c r="AD20" s="2">
        <v>2</v>
      </c>
      <c r="AE20">
        <v>1</v>
      </c>
      <c r="AF20">
        <v>3</v>
      </c>
      <c r="AG20">
        <f>7/6</f>
        <v>1.1666666666666667</v>
      </c>
      <c r="AH20">
        <v>-0.5</v>
      </c>
    </row>
    <row r="21" spans="1:34" ht="12.75">
      <c r="A21">
        <v>20</v>
      </c>
      <c r="B21" s="1">
        <f t="shared" si="0"/>
        <v>-1.3089969389957485</v>
      </c>
      <c r="C21" s="1">
        <f t="shared" si="1"/>
        <v>-2.8977774788672024</v>
      </c>
      <c r="D21" s="1">
        <f>IF(задача!$N$1="sinx",J21,IF(задача!$N$1="cosx",K21,IF(задача!$N$1="tgx",L21,M21)))</f>
        <v>0</v>
      </c>
      <c r="E21">
        <f>B21*задача!$C$31+задача!$E$30</f>
        <v>0</v>
      </c>
      <c r="F21">
        <f t="shared" si="2"/>
        <v>-2.8977774788672024</v>
      </c>
      <c r="G21">
        <f t="shared" si="3"/>
        <v>-0.7764571353075702</v>
      </c>
      <c r="H21">
        <f t="shared" si="4"/>
        <v>11.19615242270651</v>
      </c>
      <c r="I21">
        <f t="shared" si="5"/>
        <v>0.803847577293377</v>
      </c>
      <c r="J21">
        <f>задача!$C$30*SIN(E21)+задача!$E$31</f>
        <v>0</v>
      </c>
      <c r="K21">
        <f>задача!$C$30*COS($E21)+задача!$E$31</f>
        <v>0</v>
      </c>
      <c r="L21">
        <f>задача!$C$30*TAN($E21)+задача!$E$31</f>
        <v>0</v>
      </c>
      <c r="M21" t="e">
        <f>задача!$C$30/TAN($E21)+задача!$E$31</f>
        <v>#DIV/0!</v>
      </c>
      <c r="O21">
        <f t="shared" si="6"/>
        <v>-1.8325957145940488</v>
      </c>
      <c r="T21">
        <v>15</v>
      </c>
      <c r="U21">
        <v>1</v>
      </c>
      <c r="V21">
        <v>0.5</v>
      </c>
      <c r="W21">
        <v>1</v>
      </c>
      <c r="X21">
        <v>0.3333</v>
      </c>
      <c r="Y21">
        <v>2</v>
      </c>
      <c r="Z21" t="str">
        <f t="shared" si="8"/>
        <v>0,5sin(1x+0,3333pi)+2</v>
      </c>
      <c r="AD21" s="2">
        <v>2</v>
      </c>
      <c r="AE21">
        <v>0.5</v>
      </c>
      <c r="AF21">
        <v>1</v>
      </c>
      <c r="AG21">
        <v>0.3333</v>
      </c>
      <c r="AH21">
        <v>2</v>
      </c>
    </row>
    <row r="22" spans="1:34" ht="12.75">
      <c r="A22">
        <v>21</v>
      </c>
      <c r="B22" s="1">
        <f t="shared" si="0"/>
        <v>-1.0471975511965992</v>
      </c>
      <c r="C22" s="1">
        <f>IF($U$5=1,F22,G22)</f>
        <v>-2.8977774788672073</v>
      </c>
      <c r="D22" s="1">
        <f>IF(задача!$N$1="sinx",J22,IF(задача!$N$1="cosx",K22,IF(задача!$N$1="tgx",L22,M22)))</f>
        <v>0</v>
      </c>
      <c r="E22">
        <f>B22*задача!$C$31+задача!$E$30</f>
        <v>0</v>
      </c>
      <c r="F22">
        <f t="shared" si="2"/>
        <v>-2.8977774788672073</v>
      </c>
      <c r="G22">
        <f t="shared" si="3"/>
        <v>0.7764571353075539</v>
      </c>
      <c r="H22">
        <f t="shared" si="4"/>
        <v>-11.196152422706762</v>
      </c>
      <c r="I22">
        <f t="shared" si="5"/>
        <v>-0.8038475772933588</v>
      </c>
      <c r="J22">
        <f>задача!$C$30*SIN(E22)+задача!$E$31</f>
        <v>0</v>
      </c>
      <c r="K22">
        <f>задача!$C$30*COS($E22)+задача!$E$31</f>
        <v>0</v>
      </c>
      <c r="L22">
        <f>задача!$C$30*TAN($E22)+задача!$E$31</f>
        <v>0</v>
      </c>
      <c r="M22" t="e">
        <f>задача!$C$30/TAN($E22)+задача!$E$31</f>
        <v>#DIV/0!</v>
      </c>
      <c r="O22">
        <f t="shared" si="6"/>
        <v>-1.30899693899575</v>
      </c>
      <c r="T22">
        <v>16</v>
      </c>
      <c r="U22">
        <v>1</v>
      </c>
      <c r="V22">
        <v>3</v>
      </c>
      <c r="W22">
        <v>0.5</v>
      </c>
      <c r="X22">
        <f>7/6</f>
        <v>1.1666666666666667</v>
      </c>
      <c r="Y22">
        <v>0</v>
      </c>
      <c r="Z22" t="str">
        <f t="shared" si="8"/>
        <v>3sin(0,5x+1,16666666666667pi)+0</v>
      </c>
      <c r="AD22" s="2">
        <v>2</v>
      </c>
      <c r="AE22">
        <v>3</v>
      </c>
      <c r="AF22">
        <v>0.5</v>
      </c>
      <c r="AG22">
        <f>7/6</f>
        <v>1.1666666666666667</v>
      </c>
      <c r="AH22">
        <v>0</v>
      </c>
    </row>
    <row r="23" spans="1:34" ht="12.75">
      <c r="A23">
        <v>22</v>
      </c>
      <c r="B23" s="1">
        <f t="shared" si="0"/>
        <v>-0.7853981633974498</v>
      </c>
      <c r="C23" s="1">
        <f t="shared" si="1"/>
        <v>-2.121320343559649</v>
      </c>
      <c r="D23" s="1">
        <f>IF(задача!$N$1="sinx",J23,IF(задача!$N$1="cosx",K23,IF(задача!$N$1="tgx",L23,M23)))</f>
        <v>0</v>
      </c>
      <c r="E23">
        <f>B23*задача!$C$31+задача!$E$30</f>
        <v>0</v>
      </c>
      <c r="F23">
        <f t="shared" si="2"/>
        <v>-2.121320343559649</v>
      </c>
      <c r="G23">
        <f t="shared" si="3"/>
        <v>2.121320343559636</v>
      </c>
      <c r="H23">
        <f t="shared" si="4"/>
        <v>-3.0000000000000187</v>
      </c>
      <c r="I23">
        <f t="shared" si="5"/>
        <v>-2.9999999999999813</v>
      </c>
      <c r="J23">
        <f>задача!$C$30*SIN(E23)+задача!$E$31</f>
        <v>0</v>
      </c>
      <c r="K23">
        <f>задача!$C$30*COS($E23)+задача!$E$31</f>
        <v>0</v>
      </c>
      <c r="L23">
        <f>задача!$C$30*TAN($E23)+задача!$E$31</f>
        <v>0</v>
      </c>
      <c r="M23" t="e">
        <f>задача!$C$30/TAN($E23)+задача!$E$31</f>
        <v>#DIV/0!</v>
      </c>
      <c r="O23">
        <f t="shared" si="6"/>
        <v>-0.7853981633974514</v>
      </c>
      <c r="T23">
        <v>17</v>
      </c>
      <c r="U23">
        <v>1</v>
      </c>
      <c r="V23">
        <v>2</v>
      </c>
      <c r="W23">
        <v>2</v>
      </c>
      <c r="X23">
        <v>0</v>
      </c>
      <c r="Y23">
        <v>1</v>
      </c>
      <c r="Z23" t="str">
        <f t="shared" si="8"/>
        <v>2sin(2x+0pi)+1</v>
      </c>
      <c r="AD23" s="2">
        <v>2</v>
      </c>
      <c r="AE23">
        <v>2</v>
      </c>
      <c r="AF23">
        <v>2</v>
      </c>
      <c r="AG23">
        <v>0</v>
      </c>
      <c r="AH23">
        <v>1</v>
      </c>
    </row>
    <row r="24" spans="1:34" ht="12.75">
      <c r="A24">
        <v>23</v>
      </c>
      <c r="B24" s="1">
        <f t="shared" si="0"/>
        <v>-0.5235987755983005</v>
      </c>
      <c r="C24" s="1">
        <f t="shared" si="1"/>
        <v>-0.7764571353075718</v>
      </c>
      <c r="D24" s="1">
        <f>IF(задача!$N$1="sinx",J24,IF(задача!$N$1="cosx",K24,IF(задача!$N$1="tgx",L24,M24)))</f>
        <v>0</v>
      </c>
      <c r="E24">
        <f>B24*задача!$C$31+задача!$E$30</f>
        <v>0</v>
      </c>
      <c r="F24">
        <f t="shared" si="2"/>
        <v>-0.7764571353075718</v>
      </c>
      <c r="G24">
        <f t="shared" si="3"/>
        <v>2.8977774788672024</v>
      </c>
      <c r="H24">
        <f t="shared" si="4"/>
        <v>-0.8038475772933786</v>
      </c>
      <c r="I24">
        <f t="shared" si="5"/>
        <v>-11.196152422706486</v>
      </c>
      <c r="J24">
        <f>задача!$C$30*SIN(E24)+задача!$E$31</f>
        <v>0</v>
      </c>
      <c r="K24">
        <f>задача!$C$30*COS($E24)+задача!$E$31</f>
        <v>0</v>
      </c>
      <c r="L24">
        <f>задача!$C$30*TAN($E24)+задача!$E$31</f>
        <v>0</v>
      </c>
      <c r="M24" t="e">
        <f>задача!$C$30/TAN($E24)+задача!$E$31</f>
        <v>#DIV/0!</v>
      </c>
      <c r="O24">
        <f t="shared" si="6"/>
        <v>-0.2617993877991527</v>
      </c>
      <c r="T24">
        <v>18</v>
      </c>
      <c r="U24">
        <v>1</v>
      </c>
      <c r="V24">
        <v>1</v>
      </c>
      <c r="W24">
        <v>2</v>
      </c>
      <c r="X24">
        <f>5/6</f>
        <v>0.8333333333333334</v>
      </c>
      <c r="Y24">
        <v>0.5</v>
      </c>
      <c r="Z24" t="str">
        <f t="shared" si="8"/>
        <v>1sin(2x+0,833333333333333pi)+0,5</v>
      </c>
      <c r="AD24" s="2">
        <v>2</v>
      </c>
      <c r="AE24">
        <v>1</v>
      </c>
      <c r="AF24">
        <v>2</v>
      </c>
      <c r="AG24">
        <f>5/6</f>
        <v>0.8333333333333334</v>
      </c>
      <c r="AH24">
        <v>0.5</v>
      </c>
    </row>
    <row r="25" spans="1:34" ht="12.75">
      <c r="A25">
        <v>24</v>
      </c>
      <c r="B25" s="1">
        <f t="shared" si="0"/>
        <v>-0.2617993877991511</v>
      </c>
      <c r="C25" s="1">
        <f t="shared" si="1"/>
        <v>0.7764571353075527</v>
      </c>
      <c r="D25" s="1">
        <f>IF(задача!$N$1="sinx",J25,IF(задача!$N$1="cosx",K25,IF(задача!$N$1="tgx",L25,M25)))</f>
        <v>0</v>
      </c>
      <c r="E25">
        <f>B25*задача!$C$31+задача!$E$30</f>
        <v>0</v>
      </c>
      <c r="F25">
        <f>$V$5*SIN($O25)+$Y$5</f>
        <v>0.7764571353075527</v>
      </c>
      <c r="G25">
        <f>$V$5*COS($O25)+$Y$5</f>
        <v>2.8977774788672073</v>
      </c>
      <c r="H25">
        <f>$V$5*TAN($O25)+$Y$5</f>
        <v>0.8038475772933574</v>
      </c>
      <c r="I25">
        <f>$V$5/TAN($O25)+$Y$5</f>
        <v>11.196152422706781</v>
      </c>
      <c r="J25">
        <f>задача!$C$30*SIN(E25)+задача!$E$31</f>
        <v>0</v>
      </c>
      <c r="K25">
        <f>задача!$C$30*COS($E25)+задача!$E$31</f>
        <v>0</v>
      </c>
      <c r="L25">
        <f>задача!$C$30*TAN($E25)+задача!$E$31</f>
        <v>0</v>
      </c>
      <c r="M25" t="e">
        <f>задача!$C$30/TAN($E25)+задача!$E$31</f>
        <v>#DIV/0!</v>
      </c>
      <c r="O25">
        <f t="shared" si="6"/>
        <v>0.26179938779914613</v>
      </c>
      <c r="T25">
        <v>19</v>
      </c>
      <c r="U25">
        <v>1</v>
      </c>
      <c r="V25">
        <v>1</v>
      </c>
      <c r="W25">
        <v>0.5</v>
      </c>
      <c r="X25">
        <f>1/3</f>
        <v>0.3333333333333333</v>
      </c>
      <c r="Y25">
        <v>3</v>
      </c>
      <c r="Z25" t="str">
        <f t="shared" si="8"/>
        <v>1sin(0,5x+0,333333333333333pi)+3</v>
      </c>
      <c r="AD25" s="2">
        <v>3</v>
      </c>
      <c r="AE25">
        <v>1</v>
      </c>
      <c r="AF25">
        <v>0.5</v>
      </c>
      <c r="AG25">
        <f>1/3</f>
        <v>0.3333333333333333</v>
      </c>
      <c r="AH25">
        <v>3</v>
      </c>
    </row>
    <row r="26" spans="1:34" ht="12.75">
      <c r="A26">
        <v>25</v>
      </c>
      <c r="B26" s="1">
        <f t="shared" si="0"/>
        <v>-1.6653345369377348E-15</v>
      </c>
      <c r="C26" s="1">
        <f t="shared" si="1"/>
        <v>2.1213203435596353</v>
      </c>
      <c r="D26" s="1">
        <f>IF(задача!$N$1="sinx",J26,IF(задача!$N$1="cosx",K26,IF(задача!$N$1="tgx",L26,M26)))</f>
        <v>0</v>
      </c>
      <c r="E26">
        <f>B26*задача!$C$31+задача!$E$30</f>
        <v>0</v>
      </c>
      <c r="F26">
        <f t="shared" si="2"/>
        <v>2.1213203435596353</v>
      </c>
      <c r="G26">
        <f t="shared" si="3"/>
        <v>2.12132034355965</v>
      </c>
      <c r="H26">
        <f t="shared" si="4"/>
        <v>2.9999999999999796</v>
      </c>
      <c r="I26">
        <f t="shared" si="5"/>
        <v>3.0000000000000204</v>
      </c>
      <c r="J26">
        <f>задача!$C$30*SIN(E26)+задача!$E$31</f>
        <v>0</v>
      </c>
      <c r="K26">
        <f>задача!$C$30*COS($E26)+задача!$E$31</f>
        <v>0</v>
      </c>
      <c r="L26">
        <f>задача!$C$30*TAN($E26)+задача!$E$31</f>
        <v>0</v>
      </c>
      <c r="M26" t="e">
        <f>задача!$C$30/TAN($E26)+задача!$E$31</f>
        <v>#DIV/0!</v>
      </c>
      <c r="O26">
        <f t="shared" si="6"/>
        <v>0.785398163397445</v>
      </c>
      <c r="T26">
        <v>20</v>
      </c>
      <c r="U26">
        <v>1</v>
      </c>
      <c r="V26">
        <v>2</v>
      </c>
      <c r="W26">
        <v>1</v>
      </c>
      <c r="X26">
        <v>-0.25</v>
      </c>
      <c r="Y26">
        <v>-1</v>
      </c>
      <c r="Z26" t="str">
        <f t="shared" si="8"/>
        <v>2sin(1x+-0,25pi)+-1</v>
      </c>
      <c r="AD26" s="2">
        <v>3</v>
      </c>
      <c r="AE26">
        <v>2</v>
      </c>
      <c r="AF26">
        <v>1</v>
      </c>
      <c r="AG26">
        <v>-0.25</v>
      </c>
      <c r="AH26">
        <v>-1</v>
      </c>
    </row>
    <row r="27" spans="1:34" ht="12.75">
      <c r="A27">
        <v>26</v>
      </c>
      <c r="B27" s="1">
        <f t="shared" si="0"/>
        <v>0.26179938779914774</v>
      </c>
      <c r="C27" s="1">
        <f t="shared" si="1"/>
        <v>2.8977774788672024</v>
      </c>
      <c r="D27" s="1">
        <f>IF(задача!$N$1="sinx",J27,IF(задача!$N$1="cosx",K27,IF(задача!$N$1="tgx",L27,M27)))</f>
        <v>0</v>
      </c>
      <c r="E27">
        <f>B27*задача!$C$31+задача!$E$30</f>
        <v>0</v>
      </c>
      <c r="F27">
        <f t="shared" si="2"/>
        <v>2.8977774788672024</v>
      </c>
      <c r="G27">
        <f t="shared" si="3"/>
        <v>0.7764571353075719</v>
      </c>
      <c r="H27">
        <f t="shared" si="4"/>
        <v>11.196152422706483</v>
      </c>
      <c r="I27">
        <f t="shared" si="5"/>
        <v>0.8038475772933787</v>
      </c>
      <c r="J27">
        <f>задача!$C$30*SIN(E27)+задача!$E$31</f>
        <v>0</v>
      </c>
      <c r="K27">
        <f>задача!$C$30*COS($E27)+задача!$E$31</f>
        <v>0</v>
      </c>
      <c r="L27">
        <f>задача!$C$30*TAN($E27)+задача!$E$31</f>
        <v>0</v>
      </c>
      <c r="M27" t="e">
        <f>задача!$C$30/TAN($E27)+задача!$E$31</f>
        <v>#DIV/0!</v>
      </c>
      <c r="O27">
        <f t="shared" si="6"/>
        <v>1.3089969389957439</v>
      </c>
      <c r="T27">
        <v>21</v>
      </c>
      <c r="U27">
        <v>1</v>
      </c>
      <c r="V27">
        <v>3</v>
      </c>
      <c r="W27">
        <v>2</v>
      </c>
      <c r="X27">
        <v>0</v>
      </c>
      <c r="Y27">
        <v>1</v>
      </c>
      <c r="Z27" t="str">
        <f t="shared" si="8"/>
        <v>3sin(2x+0pi)+1</v>
      </c>
      <c r="AD27" s="2">
        <v>3</v>
      </c>
      <c r="AE27">
        <v>3</v>
      </c>
      <c r="AF27">
        <v>2</v>
      </c>
      <c r="AG27">
        <v>0</v>
      </c>
      <c r="AH27">
        <v>1</v>
      </c>
    </row>
    <row r="28" spans="1:34" ht="12.75">
      <c r="A28">
        <v>27</v>
      </c>
      <c r="B28" s="1">
        <f t="shared" si="0"/>
        <v>0.5235987755982972</v>
      </c>
      <c r="C28" s="1">
        <f t="shared" si="1"/>
        <v>2.8977774788672077</v>
      </c>
      <c r="D28" s="1">
        <f>IF(задача!$N$1="sinx",J28,IF(задача!$N$1="cosx",K28,IF(задача!$N$1="tgx",L28,M28)))</f>
        <v>0</v>
      </c>
      <c r="E28">
        <f>B28*задача!$C$31+задача!$E$30</f>
        <v>0</v>
      </c>
      <c r="F28">
        <f t="shared" si="2"/>
        <v>2.8977774788672077</v>
      </c>
      <c r="G28">
        <f t="shared" si="3"/>
        <v>-0.7764571353075522</v>
      </c>
      <c r="H28">
        <f t="shared" si="4"/>
        <v>-11.196152422706788</v>
      </c>
      <c r="I28">
        <f t="shared" si="5"/>
        <v>-0.803847577293357</v>
      </c>
      <c r="J28">
        <f>задача!$C$30*SIN(E28)+задача!$E$31</f>
        <v>0</v>
      </c>
      <c r="K28">
        <f>задача!$C$30*COS($E28)+задача!$E$31</f>
        <v>0</v>
      </c>
      <c r="L28">
        <f>задача!$C$30*TAN($E28)+задача!$E$31</f>
        <v>0</v>
      </c>
      <c r="M28" t="e">
        <f>задача!$C$30/TAN($E28)+задача!$E$31</f>
        <v>#DIV/0!</v>
      </c>
      <c r="O28">
        <f t="shared" si="6"/>
        <v>1.8325957145940426</v>
      </c>
      <c r="T28">
        <v>22</v>
      </c>
      <c r="U28">
        <v>1</v>
      </c>
      <c r="V28">
        <v>2</v>
      </c>
      <c r="W28">
        <v>2</v>
      </c>
      <c r="X28">
        <f>1/6</f>
        <v>0.16666666666666666</v>
      </c>
      <c r="Y28">
        <v>0</v>
      </c>
      <c r="Z28" t="str">
        <f t="shared" si="8"/>
        <v>2sin(2x+0,166666666666667pi)+0</v>
      </c>
      <c r="AD28" s="2">
        <v>3</v>
      </c>
      <c r="AE28">
        <v>2</v>
      </c>
      <c r="AF28">
        <v>2</v>
      </c>
      <c r="AG28">
        <f>1/6</f>
        <v>0.16666666666666666</v>
      </c>
      <c r="AH28">
        <v>0</v>
      </c>
    </row>
    <row r="29" spans="1:34" ht="12.75">
      <c r="A29">
        <v>28</v>
      </c>
      <c r="B29" s="1">
        <f t="shared" si="0"/>
        <v>0.7853981633974465</v>
      </c>
      <c r="C29" s="1">
        <f t="shared" si="1"/>
        <v>2.1213203435596504</v>
      </c>
      <c r="D29" s="1">
        <f>IF(задача!$N$1="sinx",J29,IF(задача!$N$1="cosx",K29,IF(задача!$N$1="tgx",L29,M29)))</f>
        <v>0</v>
      </c>
      <c r="E29">
        <f>B29*задача!$C$31+задача!$E$30</f>
        <v>0</v>
      </c>
      <c r="F29">
        <f t="shared" si="2"/>
        <v>2.1213203435596504</v>
      </c>
      <c r="G29">
        <f t="shared" si="3"/>
        <v>-2.121320343559635</v>
      </c>
      <c r="H29">
        <f t="shared" si="4"/>
        <v>-3.000000000000022</v>
      </c>
      <c r="I29">
        <f t="shared" si="5"/>
        <v>-2.999999999999978</v>
      </c>
      <c r="J29">
        <f>задача!$C$30*SIN(E29)+задача!$E$31</f>
        <v>0</v>
      </c>
      <c r="K29">
        <f>задача!$C$30*COS($E29)+задача!$E$31</f>
        <v>0</v>
      </c>
      <c r="L29">
        <f>задача!$C$30*TAN($E29)+задача!$E$31</f>
        <v>0</v>
      </c>
      <c r="M29" t="e">
        <f>задача!$C$30/TAN($E29)+задача!$E$31</f>
        <v>#DIV/0!</v>
      </c>
      <c r="O29">
        <f t="shared" si="6"/>
        <v>2.3561944901923413</v>
      </c>
      <c r="T29">
        <v>23</v>
      </c>
      <c r="U29">
        <v>1</v>
      </c>
      <c r="V29">
        <v>1</v>
      </c>
      <c r="W29">
        <v>3</v>
      </c>
      <c r="X29">
        <f>2/3</f>
        <v>0.6666666666666666</v>
      </c>
      <c r="Y29">
        <v>-2</v>
      </c>
      <c r="Z29" t="str">
        <f t="shared" si="8"/>
        <v>1sin(3x+0,666666666666667pi)+-2</v>
      </c>
      <c r="AD29" s="2">
        <v>3</v>
      </c>
      <c r="AE29">
        <v>1</v>
      </c>
      <c r="AF29">
        <v>3</v>
      </c>
      <c r="AG29">
        <f>2/3</f>
        <v>0.6666666666666666</v>
      </c>
      <c r="AH29">
        <v>-2</v>
      </c>
    </row>
    <row r="30" spans="1:34" ht="12.75">
      <c r="A30">
        <v>29</v>
      </c>
      <c r="B30" s="1">
        <f t="shared" si="0"/>
        <v>1.0471975511965959</v>
      </c>
      <c r="C30" s="1">
        <f t="shared" si="1"/>
        <v>0.7764571353075733</v>
      </c>
      <c r="D30" s="1">
        <f>IF(задача!$N$1="sinx",J30,IF(задача!$N$1="cosx",K30,IF(задача!$N$1="tgx",L30,M30)))</f>
        <v>0</v>
      </c>
      <c r="E30">
        <f>B30*задача!$C$31+задача!$E$30</f>
        <v>0</v>
      </c>
      <c r="F30">
        <f t="shared" si="2"/>
        <v>0.7764571353075733</v>
      </c>
      <c r="G30">
        <f t="shared" si="3"/>
        <v>-2.897777478867202</v>
      </c>
      <c r="H30">
        <f t="shared" si="4"/>
        <v>-0.8038475772933804</v>
      </c>
      <c r="I30">
        <f t="shared" si="5"/>
        <v>-11.196152422706461</v>
      </c>
      <c r="J30">
        <f>задача!$C$30*SIN(E30)+задача!$E$31</f>
        <v>0</v>
      </c>
      <c r="K30">
        <f>задача!$C$30*COS($E30)+задача!$E$31</f>
        <v>0</v>
      </c>
      <c r="L30">
        <f>задача!$C$30*TAN($E30)+задача!$E$31</f>
        <v>0</v>
      </c>
      <c r="M30" t="e">
        <f>задача!$C$30/TAN($E30)+задача!$E$31</f>
        <v>#DIV/0!</v>
      </c>
      <c r="O30">
        <f t="shared" si="6"/>
        <v>2.87979326579064</v>
      </c>
      <c r="T30">
        <v>24</v>
      </c>
      <c r="U30">
        <v>1</v>
      </c>
      <c r="V30">
        <v>0.5</v>
      </c>
      <c r="W30">
        <v>1</v>
      </c>
      <c r="X30">
        <f>1/3</f>
        <v>0.3333333333333333</v>
      </c>
      <c r="Y30">
        <v>3</v>
      </c>
      <c r="Z30" t="str">
        <f t="shared" si="8"/>
        <v>0,5sin(1x+0,333333333333333pi)+3</v>
      </c>
      <c r="AD30" s="2">
        <v>3</v>
      </c>
      <c r="AE30">
        <v>0.5</v>
      </c>
      <c r="AF30">
        <v>1</v>
      </c>
      <c r="AG30">
        <f>1/3</f>
        <v>0.3333333333333333</v>
      </c>
      <c r="AH30">
        <v>3</v>
      </c>
    </row>
    <row r="31" spans="1:34" ht="12.75">
      <c r="A31">
        <v>30</v>
      </c>
      <c r="B31" s="1">
        <f t="shared" si="0"/>
        <v>1.3089969389957452</v>
      </c>
      <c r="C31" s="1">
        <f t="shared" si="1"/>
        <v>-0.7764571353075507</v>
      </c>
      <c r="D31" s="1">
        <f>IF(задача!$N$1="sinx",J31,IF(задача!$N$1="cosx",K31,IF(задача!$N$1="tgx",L31,M31)))</f>
        <v>0</v>
      </c>
      <c r="E31">
        <f>B31*задача!$C$31+задача!$E$30</f>
        <v>0</v>
      </c>
      <c r="F31">
        <f t="shared" si="2"/>
        <v>-0.7764571353075507</v>
      </c>
      <c r="G31">
        <f t="shared" si="3"/>
        <v>-2.8977774788672077</v>
      </c>
      <c r="H31">
        <f t="shared" si="4"/>
        <v>0.8038475772933553</v>
      </c>
      <c r="I31">
        <f t="shared" si="5"/>
        <v>11.196152422706811</v>
      </c>
      <c r="J31">
        <f>задача!$C$30*SIN(E31)+задача!$E$31</f>
        <v>0</v>
      </c>
      <c r="K31">
        <f>задача!$C$30*COS($E31)+задача!$E$31</f>
        <v>0</v>
      </c>
      <c r="L31">
        <f>задача!$C$30*TAN($E31)+задача!$E$31</f>
        <v>0</v>
      </c>
      <c r="M31" t="e">
        <f>задача!$C$30/TAN($E31)+задача!$E$31</f>
        <v>#DIV/0!</v>
      </c>
      <c r="O31">
        <f t="shared" si="6"/>
        <v>3.4033920413889387</v>
      </c>
      <c r="T31">
        <v>25</v>
      </c>
      <c r="U31">
        <v>1</v>
      </c>
      <c r="V31">
        <v>2</v>
      </c>
      <c r="W31">
        <v>3</v>
      </c>
      <c r="X31">
        <f>5/6</f>
        <v>0.8333333333333334</v>
      </c>
      <c r="Y31">
        <v>0</v>
      </c>
      <c r="Z31" t="str">
        <f t="shared" si="8"/>
        <v>2sin(3x+0,833333333333333pi)+0</v>
      </c>
      <c r="AD31" s="2">
        <v>3</v>
      </c>
      <c r="AE31">
        <v>2</v>
      </c>
      <c r="AF31">
        <v>3</v>
      </c>
      <c r="AG31">
        <f>5/6</f>
        <v>0.8333333333333334</v>
      </c>
      <c r="AH31">
        <v>0</v>
      </c>
    </row>
    <row r="32" spans="1:34" ht="12.75">
      <c r="A32">
        <v>31</v>
      </c>
      <c r="B32" s="1">
        <f t="shared" si="0"/>
        <v>1.5707963267948946</v>
      </c>
      <c r="C32" s="1">
        <f t="shared" si="1"/>
        <v>-2.121320343559634</v>
      </c>
      <c r="D32" s="1">
        <f>IF(задача!$N$1="sinx",J32,IF(задача!$N$1="cosx",K32,IF(задача!$N$1="tgx",L32,M32)))</f>
        <v>0</v>
      </c>
      <c r="E32">
        <f>B32*задача!$C$31+задача!$E$30</f>
        <v>0</v>
      </c>
      <c r="F32">
        <f t="shared" si="2"/>
        <v>-2.121320343559634</v>
      </c>
      <c r="G32">
        <f t="shared" si="3"/>
        <v>-2.1213203435596513</v>
      </c>
      <c r="H32">
        <f t="shared" si="4"/>
        <v>2.999999999999975</v>
      </c>
      <c r="I32">
        <f t="shared" si="5"/>
        <v>3.000000000000025</v>
      </c>
      <c r="J32">
        <f>задача!$C$30*SIN(E32)+задача!$E$31</f>
        <v>0</v>
      </c>
      <c r="K32">
        <f>задача!$C$30*COS($E32)+задача!$E$31</f>
        <v>0</v>
      </c>
      <c r="L32">
        <f>задача!$C$30*TAN($E32)+задача!$E$31</f>
        <v>0</v>
      </c>
      <c r="M32" t="e">
        <f>задача!$C$30/TAN($E32)+задача!$E$31</f>
        <v>#DIV/0!</v>
      </c>
      <c r="O32">
        <f t="shared" si="6"/>
        <v>3.9269908169872374</v>
      </c>
      <c r="T32">
        <v>26</v>
      </c>
      <c r="U32">
        <v>1</v>
      </c>
      <c r="V32">
        <v>3</v>
      </c>
      <c r="W32">
        <v>1</v>
      </c>
      <c r="X32">
        <v>0</v>
      </c>
      <c r="Y32">
        <v>1</v>
      </c>
      <c r="Z32" t="str">
        <f t="shared" si="8"/>
        <v>3sin(1x+0pi)+1</v>
      </c>
      <c r="AD32" s="2">
        <v>3</v>
      </c>
      <c r="AE32">
        <v>3</v>
      </c>
      <c r="AF32">
        <v>1</v>
      </c>
      <c r="AG32">
        <v>0</v>
      </c>
      <c r="AH32">
        <v>1</v>
      </c>
    </row>
    <row r="33" spans="1:34" ht="12.75">
      <c r="A33">
        <v>32</v>
      </c>
      <c r="B33" s="1">
        <f t="shared" si="0"/>
        <v>1.832595714594044</v>
      </c>
      <c r="C33" s="1">
        <f t="shared" si="1"/>
        <v>-2.8977774788672015</v>
      </c>
      <c r="D33" s="1">
        <f>IF(задача!$N$1="sinx",J33,IF(задача!$N$1="cosx",K33,IF(задача!$N$1="tgx",L33,M33)))</f>
        <v>0</v>
      </c>
      <c r="E33">
        <f>B33*задача!$C$31+задача!$E$30</f>
        <v>0</v>
      </c>
      <c r="F33">
        <f t="shared" si="2"/>
        <v>-2.8977774788672015</v>
      </c>
      <c r="G33">
        <f t="shared" si="3"/>
        <v>-0.7764571353075749</v>
      </c>
      <c r="H33">
        <f t="shared" si="4"/>
        <v>11.196152422706438</v>
      </c>
      <c r="I33">
        <f t="shared" si="5"/>
        <v>0.803847577293382</v>
      </c>
      <c r="J33">
        <f>задача!$C$30*SIN(E33)+задача!$E$31</f>
        <v>0</v>
      </c>
      <c r="K33">
        <f>задача!$C$30*COS($E33)+задача!$E$31</f>
        <v>0</v>
      </c>
      <c r="L33">
        <f>задача!$C$30*TAN($E33)+задача!$E$31</f>
        <v>0</v>
      </c>
      <c r="M33" t="e">
        <f>задача!$C$30/TAN($E33)+задача!$E$31</f>
        <v>#DIV/0!</v>
      </c>
      <c r="O33">
        <f t="shared" si="6"/>
        <v>4.450589592585536</v>
      </c>
      <c r="T33">
        <v>27</v>
      </c>
      <c r="U33">
        <v>1</v>
      </c>
      <c r="V33">
        <v>2</v>
      </c>
      <c r="W33">
        <v>2</v>
      </c>
      <c r="X33">
        <v>0</v>
      </c>
      <c r="Y33">
        <v>2</v>
      </c>
      <c r="Z33" t="str">
        <f t="shared" si="8"/>
        <v>2sin(2x+0pi)+2</v>
      </c>
      <c r="AD33" s="2">
        <v>3</v>
      </c>
      <c r="AE33">
        <v>2</v>
      </c>
      <c r="AF33">
        <v>2</v>
      </c>
      <c r="AG33">
        <v>0</v>
      </c>
      <c r="AH33">
        <v>2</v>
      </c>
    </row>
    <row r="34" spans="1:34" ht="12.75">
      <c r="A34">
        <v>33</v>
      </c>
      <c r="B34" s="1">
        <f t="shared" si="0"/>
        <v>2.0943951023931935</v>
      </c>
      <c r="C34" s="1">
        <f t="shared" si="1"/>
        <v>-2.8977774788672077</v>
      </c>
      <c r="D34" s="1">
        <f>IF(задача!$N$1="sinx",J34,IF(задача!$N$1="cosx",K34,IF(задача!$N$1="tgx",L34,M34)))</f>
        <v>0</v>
      </c>
      <c r="E34">
        <f>B34*задача!$C$31+задача!$E$30</f>
        <v>0</v>
      </c>
      <c r="F34">
        <f t="shared" si="2"/>
        <v>-2.8977774788672077</v>
      </c>
      <c r="G34">
        <f t="shared" si="3"/>
        <v>0.7764571353075506</v>
      </c>
      <c r="H34">
        <f t="shared" si="4"/>
        <v>-11.196152422706813</v>
      </c>
      <c r="I34">
        <f t="shared" si="5"/>
        <v>-0.8038475772933551</v>
      </c>
      <c r="J34">
        <f>задача!$C$30*SIN(E34)+задача!$E$31</f>
        <v>0</v>
      </c>
      <c r="K34">
        <f>задача!$C$30*COS($E34)+задача!$E$31</f>
        <v>0</v>
      </c>
      <c r="L34">
        <f>задача!$C$30*TAN($E34)+задача!$E$31</f>
        <v>0</v>
      </c>
      <c r="M34" t="e">
        <f>задача!$C$30/TAN($E34)+задача!$E$31</f>
        <v>#DIV/0!</v>
      </c>
      <c r="O34">
        <f t="shared" si="6"/>
        <v>4.974188368183835</v>
      </c>
      <c r="T34">
        <v>28</v>
      </c>
      <c r="U34">
        <v>1</v>
      </c>
      <c r="V34">
        <v>1</v>
      </c>
      <c r="W34">
        <v>2</v>
      </c>
      <c r="X34" s="14">
        <f>1/2</f>
        <v>0.5</v>
      </c>
      <c r="Y34">
        <v>-1</v>
      </c>
      <c r="Z34" t="str">
        <f t="shared" si="8"/>
        <v>1sin(2x+0,5pi)+-1</v>
      </c>
      <c r="AD34" s="2">
        <v>4</v>
      </c>
      <c r="AE34">
        <v>1</v>
      </c>
      <c r="AF34">
        <v>2</v>
      </c>
      <c r="AG34" s="14">
        <f>1/2</f>
        <v>0.5</v>
      </c>
      <c r="AH34">
        <v>-1</v>
      </c>
    </row>
    <row r="35" spans="1:34" ht="12.75">
      <c r="A35">
        <v>34</v>
      </c>
      <c r="B35" s="1">
        <f t="shared" si="0"/>
        <v>2.356194490192343</v>
      </c>
      <c r="C35" s="1">
        <f t="shared" si="1"/>
        <v>-2.121320343559651</v>
      </c>
      <c r="D35" s="1">
        <f>IF(задача!$N$1="sinx",J35,IF(задача!$N$1="cosx",K35,IF(задача!$N$1="tgx",L35,M35)))</f>
        <v>0</v>
      </c>
      <c r="E35">
        <f>B35*задача!$C$31+задача!$E$30</f>
        <v>0</v>
      </c>
      <c r="F35">
        <f t="shared" si="2"/>
        <v>-2.121320343559651</v>
      </c>
      <c r="G35">
        <f t="shared" si="3"/>
        <v>2.121320343559635</v>
      </c>
      <c r="H35">
        <f t="shared" si="4"/>
        <v>-3.0000000000000226</v>
      </c>
      <c r="I35">
        <f t="shared" si="5"/>
        <v>-2.9999999999999774</v>
      </c>
      <c r="J35">
        <f>задача!$C$30*SIN(E35)+задача!$E$31</f>
        <v>0</v>
      </c>
      <c r="K35">
        <f>задача!$C$30*COS($E35)+задача!$E$31</f>
        <v>0</v>
      </c>
      <c r="L35">
        <f>задача!$C$30*TAN($E35)+задача!$E$31</f>
        <v>0</v>
      </c>
      <c r="M35" t="e">
        <f>задача!$C$30/TAN($E35)+задача!$E$31</f>
        <v>#DIV/0!</v>
      </c>
      <c r="O35">
        <f t="shared" si="6"/>
        <v>5.497787143782134</v>
      </c>
      <c r="T35">
        <v>29</v>
      </c>
      <c r="U35">
        <v>1</v>
      </c>
      <c r="V35">
        <v>2</v>
      </c>
      <c r="W35">
        <v>1</v>
      </c>
      <c r="X35">
        <f>4/3</f>
        <v>1.3333333333333333</v>
      </c>
      <c r="Y35">
        <v>1</v>
      </c>
      <c r="Z35" t="str">
        <f t="shared" si="8"/>
        <v>2sin(1x+1,33333333333333pi)+1</v>
      </c>
      <c r="AD35" s="2">
        <v>4</v>
      </c>
      <c r="AE35">
        <v>2</v>
      </c>
      <c r="AF35">
        <v>1</v>
      </c>
      <c r="AG35">
        <f>4/3</f>
        <v>1.3333333333333333</v>
      </c>
      <c r="AH35">
        <v>1</v>
      </c>
    </row>
    <row r="36" spans="1:34" ht="12.75">
      <c r="A36">
        <v>35</v>
      </c>
      <c r="B36" s="1">
        <f t="shared" si="0"/>
        <v>2.6179938779914926</v>
      </c>
      <c r="C36" s="1">
        <f t="shared" si="1"/>
        <v>-0.7764571353075724</v>
      </c>
      <c r="D36" s="1">
        <f>IF(задача!$N$1="sinx",J36,IF(задача!$N$1="cosx",K36,IF(задача!$N$1="tgx",L36,M36)))</f>
        <v>0</v>
      </c>
      <c r="E36">
        <f>B36*задача!$C$31+задача!$E$30</f>
        <v>0</v>
      </c>
      <c r="F36">
        <f t="shared" si="2"/>
        <v>-0.7764571353075724</v>
      </c>
      <c r="G36">
        <f t="shared" si="3"/>
        <v>2.8977774788672024</v>
      </c>
      <c r="H36">
        <f t="shared" si="4"/>
        <v>-0.8038475772933794</v>
      </c>
      <c r="I36">
        <f t="shared" si="5"/>
        <v>-11.196152422706474</v>
      </c>
      <c r="J36">
        <f>задача!$C$30*SIN(E36)+задача!$E$31</f>
        <v>0</v>
      </c>
      <c r="K36">
        <f>задача!$C$30*COS($E36)+задача!$E$31</f>
        <v>0</v>
      </c>
      <c r="L36">
        <f>задача!$C$30*TAN($E36)+задача!$E$31</f>
        <v>0</v>
      </c>
      <c r="M36" t="e">
        <f>задача!$C$30/TAN($E36)+задача!$E$31</f>
        <v>#DIV/0!</v>
      </c>
      <c r="O36">
        <f t="shared" si="6"/>
        <v>6.0213859193804335</v>
      </c>
      <c r="T36">
        <v>30</v>
      </c>
      <c r="U36">
        <v>1</v>
      </c>
      <c r="V36">
        <v>3</v>
      </c>
      <c r="W36">
        <v>3</v>
      </c>
      <c r="X36">
        <v>0</v>
      </c>
      <c r="Y36">
        <v>1</v>
      </c>
      <c r="Z36" t="str">
        <f t="shared" si="8"/>
        <v>3sin(3x+0pi)+1</v>
      </c>
      <c r="AD36" s="2">
        <v>4</v>
      </c>
      <c r="AE36">
        <v>3</v>
      </c>
      <c r="AF36">
        <v>3</v>
      </c>
      <c r="AG36">
        <v>0</v>
      </c>
      <c r="AH36">
        <v>1</v>
      </c>
    </row>
    <row r="37" spans="1:34" ht="12.75">
      <c r="A37">
        <v>36</v>
      </c>
      <c r="B37" s="1">
        <f t="shared" si="0"/>
        <v>2.879793265790642</v>
      </c>
      <c r="C37" s="1">
        <f>IF($U$5=1,F37,G37)</f>
        <v>0.7764571353075529</v>
      </c>
      <c r="D37" s="1">
        <f>IF(задача!$N$1="sinx",J37,IF(задача!$N$1="cosx",K37,IF(задача!$N$1="tgx",L37,M37)))</f>
        <v>0</v>
      </c>
      <c r="E37">
        <f>B37*задача!$C$31+задача!$E$30</f>
        <v>0</v>
      </c>
      <c r="F37">
        <f t="shared" si="2"/>
        <v>0.7764571353075529</v>
      </c>
      <c r="G37">
        <f t="shared" si="3"/>
        <v>2.8977774788672073</v>
      </c>
      <c r="H37">
        <f t="shared" si="4"/>
        <v>0.8038475772933578</v>
      </c>
      <c r="I37">
        <f t="shared" si="5"/>
        <v>11.196152422706776</v>
      </c>
      <c r="J37">
        <f>задача!$C$30*SIN(E37)+задача!$E$31</f>
        <v>0</v>
      </c>
      <c r="K37">
        <f>задача!$C$30*COS($E37)+задача!$E$31</f>
        <v>0</v>
      </c>
      <c r="L37">
        <f>задача!$C$30*TAN($E37)+задача!$E$31</f>
        <v>0</v>
      </c>
      <c r="M37" t="e">
        <f>задача!$C$30/TAN($E37)+задача!$E$31</f>
        <v>#DIV/0!</v>
      </c>
      <c r="O37">
        <f t="shared" si="6"/>
        <v>6.544984694978733</v>
      </c>
      <c r="T37">
        <v>31</v>
      </c>
      <c r="U37">
        <v>1</v>
      </c>
      <c r="V37">
        <v>2</v>
      </c>
      <c r="W37">
        <v>3</v>
      </c>
      <c r="X37">
        <f>3/4</f>
        <v>0.75</v>
      </c>
      <c r="Y37">
        <v>0</v>
      </c>
      <c r="Z37" t="str">
        <f t="shared" si="8"/>
        <v>2sin(3x+0,75pi)+0</v>
      </c>
      <c r="AD37" s="2">
        <v>4</v>
      </c>
      <c r="AE37">
        <v>2</v>
      </c>
      <c r="AF37">
        <v>3</v>
      </c>
      <c r="AG37">
        <f>3/4</f>
        <v>0.75</v>
      </c>
      <c r="AH37">
        <v>0</v>
      </c>
    </row>
    <row r="38" spans="1:34" ht="12.75">
      <c r="A38">
        <v>37</v>
      </c>
      <c r="B38" s="1">
        <f t="shared" si="0"/>
        <v>3.141592653589792</v>
      </c>
      <c r="C38" s="1">
        <f t="shared" si="1"/>
        <v>2.1213203435596366</v>
      </c>
      <c r="D38" s="1">
        <f>IF(задача!$N$1="sinx",J38,IF(задача!$N$1="cosx",K38,IF(задача!$N$1="tgx",L38,M38)))</f>
        <v>0</v>
      </c>
      <c r="E38">
        <f>B38*задача!$C$31+задача!$E$30</f>
        <v>0</v>
      </c>
      <c r="F38">
        <f t="shared" si="2"/>
        <v>2.1213203435596366</v>
      </c>
      <c r="G38">
        <f t="shared" si="3"/>
        <v>2.1213203435596486</v>
      </c>
      <c r="H38">
        <f t="shared" si="4"/>
        <v>2.9999999999999822</v>
      </c>
      <c r="I38">
        <f t="shared" si="5"/>
        <v>3.0000000000000178</v>
      </c>
      <c r="J38">
        <f>задача!$C$30*SIN(E38)+задача!$E$31</f>
        <v>0</v>
      </c>
      <c r="K38">
        <f>задача!$C$30*COS($E38)+задача!$E$31</f>
        <v>0</v>
      </c>
      <c r="L38">
        <f>задача!$C$30*TAN($E38)+задача!$E$31</f>
        <v>0</v>
      </c>
      <c r="M38" t="e">
        <f>задача!$C$30/TAN($E38)+задача!$E$31</f>
        <v>#DIV/0!</v>
      </c>
      <c r="O38">
        <f t="shared" si="6"/>
        <v>7.068583470577032</v>
      </c>
      <c r="T38">
        <v>32</v>
      </c>
      <c r="U38">
        <v>1</v>
      </c>
      <c r="V38">
        <v>1</v>
      </c>
      <c r="W38">
        <v>0.5</v>
      </c>
      <c r="X38">
        <f>5/4</f>
        <v>1.25</v>
      </c>
      <c r="Y38">
        <v>2</v>
      </c>
      <c r="Z38" t="str">
        <f t="shared" si="8"/>
        <v>1sin(0,5x+1,25pi)+2</v>
      </c>
      <c r="AD38" s="2">
        <v>4</v>
      </c>
      <c r="AE38">
        <v>1</v>
      </c>
      <c r="AF38">
        <v>0.5</v>
      </c>
      <c r="AG38">
        <f>5/4</f>
        <v>1.25</v>
      </c>
      <c r="AH38">
        <v>2</v>
      </c>
    </row>
    <row r="39" spans="1:34" ht="12.75">
      <c r="A39">
        <v>38</v>
      </c>
      <c r="B39" s="1">
        <f t="shared" si="0"/>
        <v>3.4033920413889414</v>
      </c>
      <c r="C39" s="1">
        <f t="shared" si="1"/>
        <v>2.897777478867203</v>
      </c>
      <c r="D39" s="1">
        <f>IF(задача!$N$1="sinx",J39,IF(задача!$N$1="cosx",K39,IF(задача!$N$1="tgx",L39,M39)))</f>
        <v>0</v>
      </c>
      <c r="E39">
        <f>B39*задача!$C$31+задача!$E$30</f>
        <v>0</v>
      </c>
      <c r="F39">
        <f t="shared" si="2"/>
        <v>2.897777478867203</v>
      </c>
      <c r="G39">
        <f t="shared" si="3"/>
        <v>0.77645713530757</v>
      </c>
      <c r="H39">
        <f t="shared" si="4"/>
        <v>11.196152422706513</v>
      </c>
      <c r="I39">
        <f t="shared" si="5"/>
        <v>0.8038475772933766</v>
      </c>
      <c r="J39">
        <f>задача!$C$30*SIN(E39)+задача!$E$31</f>
        <v>0</v>
      </c>
      <c r="K39">
        <f>задача!$C$30*COS($E39)+задача!$E$31</f>
        <v>0</v>
      </c>
      <c r="L39">
        <f>задача!$C$30*TAN($E39)+задача!$E$31</f>
        <v>0</v>
      </c>
      <c r="M39" t="e">
        <f>задача!$C$30/TAN($E39)+задача!$E$31</f>
        <v>#DIV/0!</v>
      </c>
      <c r="O39">
        <f t="shared" si="6"/>
        <v>7.592182246175331</v>
      </c>
      <c r="T39">
        <v>33</v>
      </c>
      <c r="U39">
        <v>1</v>
      </c>
      <c r="V39">
        <v>2</v>
      </c>
      <c r="W39">
        <v>3</v>
      </c>
      <c r="X39">
        <v>0</v>
      </c>
      <c r="Y39">
        <v>1</v>
      </c>
      <c r="Z39" t="str">
        <f t="shared" si="8"/>
        <v>2sin(3x+0pi)+1</v>
      </c>
      <c r="AD39" s="2">
        <v>4</v>
      </c>
      <c r="AE39">
        <v>2</v>
      </c>
      <c r="AF39">
        <v>3</v>
      </c>
      <c r="AG39">
        <v>0</v>
      </c>
      <c r="AH39">
        <v>1</v>
      </c>
    </row>
    <row r="40" spans="1:34" ht="12.75">
      <c r="A40">
        <v>39</v>
      </c>
      <c r="B40" s="1">
        <f t="shared" si="0"/>
        <v>3.665191429188091</v>
      </c>
      <c r="C40" s="1">
        <f t="shared" si="1"/>
        <v>2.897777478867207</v>
      </c>
      <c r="D40" s="1">
        <f>IF(задача!$N$1="sinx",J40,IF(задача!$N$1="cosx",K40,IF(задача!$N$1="tgx",L40,M40)))</f>
        <v>0</v>
      </c>
      <c r="E40">
        <f>B40*задача!$C$31+задача!$E$30</f>
        <v>0</v>
      </c>
      <c r="F40">
        <f t="shared" si="2"/>
        <v>2.897777478867207</v>
      </c>
      <c r="G40">
        <f t="shared" si="3"/>
        <v>-0.7764571353075553</v>
      </c>
      <c r="H40">
        <f t="shared" si="4"/>
        <v>-11.196152422706739</v>
      </c>
      <c r="I40">
        <f t="shared" si="5"/>
        <v>-0.8038475772933604</v>
      </c>
      <c r="J40">
        <f>задача!$C$30*SIN(E40)+задача!$E$31</f>
        <v>0</v>
      </c>
      <c r="K40">
        <f>задача!$C$30*COS($E40)+задача!$E$31</f>
        <v>0</v>
      </c>
      <c r="L40">
        <f>задача!$C$30*TAN($E40)+задача!$E$31</f>
        <v>0</v>
      </c>
      <c r="M40" t="e">
        <f>задача!$C$30/TAN($E40)+задача!$E$31</f>
        <v>#DIV/0!</v>
      </c>
      <c r="O40">
        <f t="shared" si="6"/>
        <v>8.11578102177363</v>
      </c>
      <c r="T40">
        <v>34</v>
      </c>
      <c r="U40">
        <v>1</v>
      </c>
      <c r="V40">
        <v>2</v>
      </c>
      <c r="W40">
        <v>0.5</v>
      </c>
      <c r="X40">
        <f>5/4</f>
        <v>1.25</v>
      </c>
      <c r="Y40">
        <v>0</v>
      </c>
      <c r="Z40" t="str">
        <f t="shared" si="8"/>
        <v>2sin(0,5x+1,25pi)+0</v>
      </c>
      <c r="AD40" s="2">
        <v>4</v>
      </c>
      <c r="AE40">
        <v>2</v>
      </c>
      <c r="AF40">
        <v>0.5</v>
      </c>
      <c r="AG40">
        <f>5/4</f>
        <v>1.25</v>
      </c>
      <c r="AH40">
        <v>0</v>
      </c>
    </row>
    <row r="41" spans="1:34" ht="12.75">
      <c r="A41">
        <v>40</v>
      </c>
      <c r="B41" s="1">
        <f t="shared" si="0"/>
        <v>3.9269908169872405</v>
      </c>
      <c r="C41" s="1">
        <f t="shared" si="1"/>
        <v>2.121320343559645</v>
      </c>
      <c r="D41" s="1">
        <f>IF(задача!$N$1="sinx",J41,IF(задача!$N$1="cosx",K41,IF(задача!$N$1="tgx",L41,M41)))</f>
        <v>0</v>
      </c>
      <c r="E41">
        <f>B41*задача!$C$31+задача!$E$30</f>
        <v>0</v>
      </c>
      <c r="F41">
        <f t="shared" si="2"/>
        <v>2.121320343559645</v>
      </c>
      <c r="G41">
        <f t="shared" si="3"/>
        <v>-2.12132034355964</v>
      </c>
      <c r="H41">
        <f t="shared" si="4"/>
        <v>-3.000000000000007</v>
      </c>
      <c r="I41">
        <f t="shared" si="5"/>
        <v>-2.999999999999993</v>
      </c>
      <c r="J41">
        <f>задача!$C$30*SIN(E41)+задача!$E$31</f>
        <v>0</v>
      </c>
      <c r="K41">
        <f>задача!$C$30*COS($E41)+задача!$E$31</f>
        <v>0</v>
      </c>
      <c r="L41">
        <f>задача!$C$30*TAN($E41)+задача!$E$31</f>
        <v>0</v>
      </c>
      <c r="M41" t="e">
        <f>задача!$C$30/TAN($E41)+задача!$E$31</f>
        <v>#DIV/0!</v>
      </c>
      <c r="O41">
        <f>$W$5*B41+$X$5*$E$1</f>
        <v>8.63937979737193</v>
      </c>
      <c r="T41">
        <v>35</v>
      </c>
      <c r="U41">
        <v>1</v>
      </c>
      <c r="V41">
        <v>3</v>
      </c>
      <c r="W41">
        <v>1</v>
      </c>
      <c r="X41">
        <v>0.25</v>
      </c>
      <c r="Y41">
        <v>-1</v>
      </c>
      <c r="Z41" t="str">
        <f t="shared" si="8"/>
        <v>3sin(1x+0,25pi)+-1</v>
      </c>
      <c r="AD41" s="2">
        <v>4</v>
      </c>
      <c r="AE41">
        <v>3</v>
      </c>
      <c r="AF41">
        <v>1</v>
      </c>
      <c r="AG41">
        <v>0.25</v>
      </c>
      <c r="AH41">
        <v>-1</v>
      </c>
    </row>
    <row r="42" spans="1:34" ht="12.75">
      <c r="A42">
        <v>41</v>
      </c>
      <c r="B42" s="1">
        <f t="shared" si="0"/>
        <v>4.18879020478639</v>
      </c>
      <c r="C42" s="1">
        <f t="shared" si="1"/>
        <v>0.7764571353075675</v>
      </c>
      <c r="D42" s="1">
        <f>IF(задача!$N$1="sinx",J42,IF(задача!$N$1="cosx",K42,IF(задача!$N$1="tgx",L42,M42)))</f>
        <v>0</v>
      </c>
      <c r="E42">
        <f>B42*задача!$C$31+задача!$E$30</f>
        <v>0</v>
      </c>
      <c r="F42">
        <f t="shared" si="2"/>
        <v>0.7764571353075675</v>
      </c>
      <c r="G42">
        <f t="shared" si="3"/>
        <v>-2.8977774788672033</v>
      </c>
      <c r="H42">
        <f t="shared" si="4"/>
        <v>-0.8038475772933741</v>
      </c>
      <c r="I42">
        <f t="shared" si="5"/>
        <v>-11.196152422706549</v>
      </c>
      <c r="J42">
        <f>задача!$C$30*SIN(E42)+задача!$E$31</f>
        <v>0</v>
      </c>
      <c r="K42">
        <f>задача!$C$30*COS($E42)+задача!$E$31</f>
        <v>0</v>
      </c>
      <c r="L42">
        <f>задача!$C$30*TAN($E42)+задача!$E$31</f>
        <v>0</v>
      </c>
      <c r="M42" t="e">
        <f>задача!$C$30/TAN($E42)+задача!$E$31</f>
        <v>#DIV/0!</v>
      </c>
      <c r="O42">
        <f t="shared" si="6"/>
        <v>9.162978572970228</v>
      </c>
      <c r="T42">
        <v>36</v>
      </c>
      <c r="U42">
        <v>1</v>
      </c>
      <c r="V42">
        <v>2</v>
      </c>
      <c r="W42">
        <v>0.5</v>
      </c>
      <c r="X42">
        <v>0</v>
      </c>
      <c r="Y42">
        <v>2</v>
      </c>
      <c r="Z42" t="str">
        <f t="shared" si="8"/>
        <v>2sin(0,5x+0pi)+2</v>
      </c>
      <c r="AD42" s="2">
        <v>4</v>
      </c>
      <c r="AE42">
        <v>2</v>
      </c>
      <c r="AF42">
        <v>0.5</v>
      </c>
      <c r="AG42">
        <v>0</v>
      </c>
      <c r="AH42">
        <v>2</v>
      </c>
    </row>
    <row r="43" spans="1:15" ht="12.75">
      <c r="A43">
        <v>42</v>
      </c>
      <c r="B43" s="1">
        <f t="shared" si="0"/>
        <v>4.450589592585539</v>
      </c>
      <c r="C43" s="1">
        <f t="shared" si="1"/>
        <v>-0.7764571353075552</v>
      </c>
      <c r="D43" s="1">
        <f>IF(задача!$N$1="sinx",J43,IF(задача!$N$1="cosx",K43,IF(задача!$N$1="tgx",L43,M43)))</f>
        <v>0</v>
      </c>
      <c r="E43">
        <f>B43*задача!$C$31+задача!$E$30</f>
        <v>0</v>
      </c>
      <c r="F43">
        <f t="shared" si="2"/>
        <v>-0.7764571353075552</v>
      </c>
      <c r="G43">
        <f t="shared" si="3"/>
        <v>-2.897777478867207</v>
      </c>
      <c r="H43">
        <f t="shared" si="4"/>
        <v>0.8038475772933602</v>
      </c>
      <c r="I43">
        <f t="shared" si="5"/>
        <v>11.196152422706742</v>
      </c>
      <c r="J43">
        <f>задача!$C$30*SIN(E43)+задача!$E$31</f>
        <v>0</v>
      </c>
      <c r="K43">
        <f>задача!$C$30*COS($E43)+задача!$E$31</f>
        <v>0</v>
      </c>
      <c r="L43">
        <f>задача!$C$30*TAN($E43)+задача!$E$31</f>
        <v>0</v>
      </c>
      <c r="M43" t="e">
        <f>задача!$C$30/TAN($E43)+задача!$E$31</f>
        <v>#DIV/0!</v>
      </c>
      <c r="O43">
        <f t="shared" si="6"/>
        <v>9.686577348568527</v>
      </c>
    </row>
    <row r="44" spans="1:15" ht="12.75">
      <c r="A44">
        <v>43</v>
      </c>
      <c r="B44" s="1">
        <f t="shared" si="0"/>
        <v>4.712388980384688</v>
      </c>
      <c r="C44" s="1">
        <f t="shared" si="1"/>
        <v>-2.121320343559636</v>
      </c>
      <c r="D44" s="1">
        <f>IF(задача!$N$1="sinx",J44,IF(задача!$N$1="cosx",K44,IF(задача!$N$1="tgx",L44,M44)))</f>
        <v>0</v>
      </c>
      <c r="E44">
        <f>B44*задача!$C$31+задача!$E$30</f>
        <v>0</v>
      </c>
      <c r="F44">
        <f>$V$5*SIN($O44)+$Y$5</f>
        <v>-2.121320343559636</v>
      </c>
      <c r="G44">
        <f>$V$5*COS($O44)+$Y$5</f>
        <v>-2.121320343559649</v>
      </c>
      <c r="H44">
        <f>$V$5*TAN($O44)+$Y$5</f>
        <v>2.999999999999982</v>
      </c>
      <c r="I44">
        <f>$V$5/TAN($O44)+$Y$5</f>
        <v>3.000000000000018</v>
      </c>
      <c r="J44">
        <f>задача!$C$30*SIN(E44)+задача!$E$31</f>
        <v>0</v>
      </c>
      <c r="K44">
        <f>задача!$C$30*COS($E44)+задача!$E$31</f>
        <v>0</v>
      </c>
      <c r="L44">
        <f>задача!$C$30*TAN($E44)+задача!$E$31</f>
        <v>0</v>
      </c>
      <c r="M44" t="e">
        <f>задача!$C$30/TAN($E44)+задача!$E$31</f>
        <v>#DIV/0!</v>
      </c>
      <c r="O44">
        <f t="shared" si="6"/>
        <v>10.210176124166825</v>
      </c>
    </row>
    <row r="45" spans="1:15" ht="12.75">
      <c r="A45">
        <v>44</v>
      </c>
      <c r="B45" s="1">
        <f t="shared" si="0"/>
        <v>4.974188368183837</v>
      </c>
      <c r="C45" s="1">
        <f t="shared" si="1"/>
        <v>-2.897777478867202</v>
      </c>
      <c r="D45" s="1">
        <f>IF(задача!$N$1="sinx",J45,IF(задача!$N$1="cosx",K45,IF(задача!$N$1="tgx",L45,M45)))</f>
        <v>0</v>
      </c>
      <c r="E45">
        <f>B45*задача!$C$31+задача!$E$30</f>
        <v>0</v>
      </c>
      <c r="F45">
        <f t="shared" si="2"/>
        <v>-2.897777478867202</v>
      </c>
      <c r="G45">
        <f t="shared" si="3"/>
        <v>-0.7764571353075729</v>
      </c>
      <c r="H45">
        <f t="shared" si="4"/>
        <v>11.196152422706469</v>
      </c>
      <c r="I45">
        <f t="shared" si="5"/>
        <v>0.8038475772933799</v>
      </c>
      <c r="J45">
        <f>задача!$C$30*SIN(E45)+задача!$E$31</f>
        <v>0</v>
      </c>
      <c r="K45">
        <f>задача!$C$30*COS($E45)+задача!$E$31</f>
        <v>0</v>
      </c>
      <c r="L45">
        <f>задача!$C$30*TAN($E45)+задача!$E$31</f>
        <v>0</v>
      </c>
      <c r="M45" t="e">
        <f>задача!$C$30/TAN($E45)+задача!$E$31</f>
        <v>#DIV/0!</v>
      </c>
      <c r="O45">
        <f t="shared" si="6"/>
        <v>10.733774899765123</v>
      </c>
    </row>
    <row r="46" spans="1:15" ht="12.75">
      <c r="A46">
        <v>45</v>
      </c>
      <c r="B46" s="1">
        <f t="shared" si="0"/>
        <v>5.235987755982986</v>
      </c>
      <c r="C46" s="1">
        <f t="shared" si="1"/>
        <v>-2.897777478867208</v>
      </c>
      <c r="D46" s="1">
        <f>IF(задача!$N$1="sinx",J46,IF(задача!$N$1="cosx",K46,IF(задача!$N$1="tgx",L46,M46)))</f>
        <v>0</v>
      </c>
      <c r="E46">
        <f>B46*задача!$C$31+задача!$E$30</f>
        <v>0</v>
      </c>
      <c r="F46">
        <f t="shared" si="2"/>
        <v>-2.897777478867208</v>
      </c>
      <c r="G46">
        <f t="shared" si="3"/>
        <v>0.7764571353075499</v>
      </c>
      <c r="H46">
        <f t="shared" si="4"/>
        <v>-11.196152422706824</v>
      </c>
      <c r="I46">
        <f t="shared" si="5"/>
        <v>-0.8038475772933543</v>
      </c>
      <c r="J46">
        <f>задача!$C$30*SIN(E46)+задача!$E$31</f>
        <v>0</v>
      </c>
      <c r="K46">
        <f>задача!$C$30*COS($E46)+задача!$E$31</f>
        <v>0</v>
      </c>
      <c r="L46">
        <f>задача!$C$30*TAN($E46)+задача!$E$31</f>
        <v>0</v>
      </c>
      <c r="M46" t="e">
        <f>задача!$C$30/TAN($E46)+задача!$E$31</f>
        <v>#DIV/0!</v>
      </c>
      <c r="O46">
        <f t="shared" si="6"/>
        <v>11.257373675363421</v>
      </c>
    </row>
    <row r="47" spans="1:15" ht="12.75">
      <c r="A47">
        <v>46</v>
      </c>
      <c r="B47" s="1">
        <f t="shared" si="0"/>
        <v>5.497787143782135</v>
      </c>
      <c r="C47" s="1">
        <f t="shared" si="1"/>
        <v>-2.121320343559653</v>
      </c>
      <c r="D47" s="1">
        <f>IF(задача!$N$1="sinx",J47,IF(задача!$N$1="cosx",K47,IF(задача!$N$1="tgx",L47,M47)))</f>
        <v>0</v>
      </c>
      <c r="E47">
        <f>B47*задача!$C$31+задача!$E$30</f>
        <v>0</v>
      </c>
      <c r="F47">
        <f t="shared" si="2"/>
        <v>-2.121320343559653</v>
      </c>
      <c r="G47">
        <f t="shared" si="3"/>
        <v>2.121320343559632</v>
      </c>
      <c r="H47">
        <f t="shared" si="4"/>
        <v>-3.0000000000000293</v>
      </c>
      <c r="I47">
        <f t="shared" si="5"/>
        <v>-2.9999999999999707</v>
      </c>
      <c r="J47">
        <f>задача!$C$30*SIN(E47)+задача!$E$31</f>
        <v>0</v>
      </c>
      <c r="K47">
        <f>задача!$C$30*COS($E47)+задача!$E$31</f>
        <v>0</v>
      </c>
      <c r="L47">
        <f>задача!$C$30*TAN($E47)+задача!$E$31</f>
        <v>0</v>
      </c>
      <c r="M47" t="e">
        <f>задача!$C$30/TAN($E47)+задача!$E$31</f>
        <v>#DIV/0!</v>
      </c>
      <c r="O47">
        <f t="shared" si="6"/>
        <v>11.78097245096172</v>
      </c>
    </row>
    <row r="48" spans="1:15" ht="12.75">
      <c r="A48">
        <v>47</v>
      </c>
      <c r="B48" s="1">
        <f t="shared" si="0"/>
        <v>5.759586531581284</v>
      </c>
      <c r="C48" s="1">
        <f t="shared" si="1"/>
        <v>-0.7764571353075782</v>
      </c>
      <c r="D48" s="1">
        <f>IF(задача!$N$1="sinx",J48,IF(задача!$N$1="cosx",K48,IF(задача!$N$1="tgx",L48,M48)))</f>
        <v>0</v>
      </c>
      <c r="E48">
        <f>B48*задача!$C$31+задача!$E$30</f>
        <v>0</v>
      </c>
      <c r="F48">
        <f t="shared" si="2"/>
        <v>-0.7764571353075782</v>
      </c>
      <c r="G48">
        <f t="shared" si="3"/>
        <v>2.8977774788672006</v>
      </c>
      <c r="H48">
        <f t="shared" si="4"/>
        <v>-0.803847577293386</v>
      </c>
      <c r="I48">
        <f t="shared" si="5"/>
        <v>-11.196152422706383</v>
      </c>
      <c r="J48">
        <f>задача!$C$30*SIN(E48)+задача!$E$31</f>
        <v>0</v>
      </c>
      <c r="K48">
        <f>задача!$C$30*COS($E48)+задача!$E$31</f>
        <v>0</v>
      </c>
      <c r="L48">
        <f>задача!$C$30*TAN($E48)+задача!$E$31</f>
        <v>0</v>
      </c>
      <c r="M48" t="e">
        <f>задача!$C$30/TAN($E48)+задача!$E$31</f>
        <v>#DIV/0!</v>
      </c>
      <c r="O48">
        <f t="shared" si="6"/>
        <v>12.304571226560018</v>
      </c>
    </row>
    <row r="49" spans="1:15" ht="12.75">
      <c r="A49">
        <v>48</v>
      </c>
      <c r="B49" s="1">
        <f t="shared" si="0"/>
        <v>6.0213859193804335</v>
      </c>
      <c r="C49" s="1">
        <f t="shared" si="1"/>
        <v>0.7764571353075446</v>
      </c>
      <c r="D49" s="1">
        <f>IF(задача!$N$1="sinx",J49,IF(задача!$N$1="cosx",K49,IF(задача!$N$1="tgx",L49,M49)))</f>
        <v>0</v>
      </c>
      <c r="E49">
        <f>B49*задача!$C$31+задача!$E$30</f>
        <v>0</v>
      </c>
      <c r="F49">
        <f t="shared" si="2"/>
        <v>0.7764571353075446</v>
      </c>
      <c r="G49">
        <f t="shared" si="3"/>
        <v>2.8977774788672095</v>
      </c>
      <c r="H49">
        <f t="shared" si="4"/>
        <v>0.8038475772933484</v>
      </c>
      <c r="I49">
        <f t="shared" si="5"/>
        <v>11.196152422706906</v>
      </c>
      <c r="J49">
        <f>задача!$C$30*SIN(E49)+задача!$E$31</f>
        <v>0</v>
      </c>
      <c r="K49">
        <f>задача!$C$30*COS($E49)+задача!$E$31</f>
        <v>0</v>
      </c>
      <c r="L49">
        <f>задача!$C$30*TAN($E49)+задача!$E$31</f>
        <v>0</v>
      </c>
      <c r="M49" t="e">
        <f>задача!$C$30/TAN($E49)+задача!$E$31</f>
        <v>#DIV/0!</v>
      </c>
      <c r="O49">
        <f t="shared" si="6"/>
        <v>12.828170002158316</v>
      </c>
    </row>
    <row r="50" spans="1:15" ht="12.75">
      <c r="A50">
        <v>49</v>
      </c>
      <c r="B50" s="1">
        <f t="shared" si="0"/>
        <v>6.283185307179583</v>
      </c>
      <c r="C50" s="1">
        <f t="shared" si="1"/>
        <v>2.1213203435596286</v>
      </c>
      <c r="D50" s="1">
        <f>IF(задача!$N$1="sinx",J50,IF(задача!$N$1="cosx",K50,IF(задача!$N$1="tgx",L50,M50)))</f>
        <v>0</v>
      </c>
      <c r="E50">
        <f>B50*задача!$C$31+задача!$E$30</f>
        <v>0</v>
      </c>
      <c r="F50">
        <f t="shared" si="2"/>
        <v>2.1213203435596286</v>
      </c>
      <c r="G50">
        <f t="shared" si="3"/>
        <v>2.1213203435596566</v>
      </c>
      <c r="H50">
        <f t="shared" si="4"/>
        <v>2.9999999999999596</v>
      </c>
      <c r="I50">
        <f t="shared" si="5"/>
        <v>3.0000000000000404</v>
      </c>
      <c r="J50">
        <f>задача!$C$30*SIN(E50)+задача!$E$31</f>
        <v>0</v>
      </c>
      <c r="K50">
        <f>задача!$C$30*COS($E50)+задача!$E$31</f>
        <v>0</v>
      </c>
      <c r="L50">
        <f>задача!$C$30*TAN($E50)+задача!$E$31</f>
        <v>0</v>
      </c>
      <c r="M50" t="e">
        <f>задача!$C$30/TAN($E50)+задача!$E$31</f>
        <v>#DIV/0!</v>
      </c>
      <c r="O50">
        <f t="shared" si="6"/>
        <v>13.351768777756615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Золотов</cp:lastModifiedBy>
  <cp:lastPrinted>2006-12-11T01:01:18Z</cp:lastPrinted>
  <dcterms:created xsi:type="dcterms:W3CDTF">2006-12-08T09:25:19Z</dcterms:created>
  <dcterms:modified xsi:type="dcterms:W3CDTF">2006-12-17T13:59:51Z</dcterms:modified>
  <cp:category/>
  <cp:version/>
  <cp:contentType/>
  <cp:contentStatus/>
</cp:coreProperties>
</file>