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5130" windowHeight="3495" firstSheet="1" activeTab="7"/>
  </bookViews>
  <sheets>
    <sheet name="заполнение" sheetId="1" r:id="rId1"/>
    <sheet name="результаты" sheetId="2" r:id="rId2"/>
    <sheet name="графики" sheetId="3" r:id="rId3"/>
    <sheet name="общие данные" sheetId="4" r:id="rId4"/>
    <sheet name="проценты" sheetId="5" r:id="rId5"/>
    <sheet name="проценты 2" sheetId="6" r:id="rId6"/>
    <sheet name="творчество, %" sheetId="7" r:id="rId7"/>
    <sheet name="по группам" sheetId="8" r:id="rId8"/>
  </sheets>
  <definedNames>
    <definedName name="_xlnm.Print_Area" localSheetId="7">'по группам'!$A$1:$O$42</definedName>
  </definedNames>
  <calcPr fullCalcOnLoad="1"/>
</workbook>
</file>

<file path=xl/sharedStrings.xml><?xml version="1.0" encoding="utf-8"?>
<sst xmlns="http://schemas.openxmlformats.org/spreadsheetml/2006/main" count="1243" uniqueCount="55">
  <si>
    <t>№ вопроса</t>
  </si>
  <si>
    <t>возраст</t>
  </si>
  <si>
    <t>а</t>
  </si>
  <si>
    <t>б</t>
  </si>
  <si>
    <t>номер</t>
  </si>
  <si>
    <t>итоговая сумма</t>
  </si>
  <si>
    <t>в</t>
  </si>
  <si>
    <t>группа 1</t>
  </si>
  <si>
    <t>группа 2</t>
  </si>
  <si>
    <t>группа 3</t>
  </si>
  <si>
    <t>группа 4</t>
  </si>
  <si>
    <t>итоговые баллы</t>
  </si>
  <si>
    <t>№</t>
  </si>
  <si>
    <t>балл</t>
  </si>
  <si>
    <t>Итоговый творческий потенциал коллектива</t>
  </si>
  <si>
    <t>творческий потенциал группы 1</t>
  </si>
  <si>
    <t>творческий потенциал группы 2</t>
  </si>
  <si>
    <t>творческий потенциал группы 3</t>
  </si>
  <si>
    <t>творческий потенциал группы 4</t>
  </si>
  <si>
    <t>категория</t>
  </si>
  <si>
    <t>Любознательность</t>
  </si>
  <si>
    <t>итог гр I</t>
  </si>
  <si>
    <t>итог гр 2</t>
  </si>
  <si>
    <t>итог гр 3</t>
  </si>
  <si>
    <t>Вера в себя</t>
  </si>
  <si>
    <t>Постоянство</t>
  </si>
  <si>
    <t>Амбициоз-ность</t>
  </si>
  <si>
    <t>Зрительная память</t>
  </si>
  <si>
    <t>Слуховая память</t>
  </si>
  <si>
    <t>Стремление к независимости</t>
  </si>
  <si>
    <t>Способность абстрагироваться</t>
  </si>
  <si>
    <t>Степень сосредоточенности</t>
  </si>
  <si>
    <r>
      <t>46 и более баллов</t>
    </r>
    <r>
      <rPr>
        <i/>
        <sz val="14"/>
        <rFont val="Times New Roman"/>
        <family val="1"/>
      </rPr>
      <t xml:space="preserve">. </t>
    </r>
    <r>
      <rPr>
        <sz val="14"/>
        <rFont val="Times New Roman"/>
        <family val="1"/>
      </rPr>
      <t>В Вас заложен значительный творческий потенциал, который предоставляет Вам богатый выбор творческих возможностей. Если Вы на деле сможете применить Ваши способности, то Вам доступны самые разные формы творчества.</t>
    </r>
  </si>
  <si>
    <r>
      <t>21 и менее баллов</t>
    </r>
    <r>
      <rPr>
        <i/>
        <sz val="14"/>
        <rFont val="Times New Roman"/>
        <family val="1"/>
      </rPr>
      <t xml:space="preserve">. </t>
    </r>
    <r>
      <rPr>
        <sz val="14"/>
        <rFont val="Times New Roman"/>
        <family val="1"/>
      </rPr>
      <t xml:space="preserve">Ваш творческий потенциал, увы. невелик. Но, может быть, Вы просто недооценили себя? Отсутствие веры в свои силы может привести Вас к мысли, что Вы вообще не способны к творчеству. Избавьтесь от этого и таким образом решите проблему. </t>
    </r>
  </si>
  <si>
    <t>максимальный показатель по каждому компоненту</t>
  </si>
  <si>
    <t>Амбициозность</t>
  </si>
  <si>
    <r>
      <t>22—45 баллов</t>
    </r>
    <r>
      <rPr>
        <i/>
        <sz val="14"/>
        <rFont val="Times New Roman"/>
        <family val="1"/>
      </rPr>
      <t xml:space="preserve">. </t>
    </r>
    <r>
      <rPr>
        <sz val="14"/>
        <rFont val="Times New Roman"/>
        <family val="1"/>
      </rPr>
      <t>У Вас вполне нормальный творческий потенциал. Вы обладаете теми качествами, которые позволяют Вам творить, но у Вас есть и проблемы, тор-мозящие процесс творчества. Во всяком случае Ваш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творческий потенциал позволит Вам творчески себя проявить.</t>
    </r>
  </si>
  <si>
    <t>до 30 лет</t>
  </si>
  <si>
    <t>от 30 до 40 лет</t>
  </si>
  <si>
    <t>от 40 до 55 лет</t>
  </si>
  <si>
    <t>свыше 55 лет</t>
  </si>
  <si>
    <t>коллектив</t>
  </si>
  <si>
    <t xml:space="preserve">количество отвечавших </t>
  </si>
  <si>
    <t>гр1</t>
  </si>
  <si>
    <t>гр2</t>
  </si>
  <si>
    <t>гр3</t>
  </si>
  <si>
    <t>гр4</t>
  </si>
  <si>
    <t>итого</t>
  </si>
  <si>
    <t>мах значение</t>
  </si>
  <si>
    <t>до 30 лет,%</t>
  </si>
  <si>
    <t>от 30 до 40 лет,%</t>
  </si>
  <si>
    <t>от 40 до 55 лет,%</t>
  </si>
  <si>
    <t>свыше 55 лет,%</t>
  </si>
  <si>
    <t>коллектив,%</t>
  </si>
  <si>
    <t>показатели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</si>
</sst>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%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000000"/>
    <numFmt numFmtId="174" formatCode="0.00000000"/>
    <numFmt numFmtId="175" formatCode="0.0000000"/>
    <numFmt numFmtId="176" formatCode="0.000000"/>
  </numFmts>
  <fonts count="31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sz val="16"/>
      <color indexed="10"/>
      <name val="Arial Cyr"/>
      <family val="0"/>
    </font>
    <font>
      <b/>
      <sz val="18"/>
      <color indexed="10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9"/>
      <name val="Arial Cyr"/>
      <family val="0"/>
    </font>
    <font>
      <sz val="15.75"/>
      <name val="Arial Cyr"/>
      <family val="0"/>
    </font>
    <font>
      <b/>
      <sz val="15.75"/>
      <name val="Arial Cyr"/>
      <family val="0"/>
    </font>
    <font>
      <b/>
      <sz val="11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sz val="14.5"/>
      <name val="Arial Cyr"/>
      <family val="0"/>
    </font>
    <font>
      <sz val="15.5"/>
      <name val="Arial Cyr"/>
      <family val="0"/>
    </font>
    <font>
      <sz val="18"/>
      <name val="Arial Cyr"/>
      <family val="0"/>
    </font>
    <font>
      <sz val="9.25"/>
      <name val="Arial Cyr"/>
      <family val="0"/>
    </font>
    <font>
      <b/>
      <sz val="9"/>
      <name val="Arial Cyr"/>
      <family val="0"/>
    </font>
    <font>
      <b/>
      <sz val="18"/>
      <name val="Arial Cyr"/>
      <family val="0"/>
    </font>
    <font>
      <sz val="5.75"/>
      <name val="Arial Cyr"/>
      <family val="0"/>
    </font>
    <font>
      <b/>
      <sz val="8.75"/>
      <name val="Arial Cyr"/>
      <family val="0"/>
    </font>
    <font>
      <b/>
      <sz val="8.5"/>
      <name val="Arial Cyr"/>
      <family val="0"/>
    </font>
    <font>
      <b/>
      <u val="single"/>
      <sz val="14"/>
      <name val="Arial Cyr"/>
      <family val="0"/>
    </font>
  </fonts>
  <fills count="1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lightUp">
        <bgColor indexed="26"/>
      </patternFill>
    </fill>
    <fill>
      <patternFill patternType="mediumGray">
        <fgColor indexed="45"/>
      </patternFill>
    </fill>
    <fill>
      <patternFill patternType="lightGray">
        <fgColor indexed="44"/>
      </patternFill>
    </fill>
    <fill>
      <patternFill patternType="mediumGray">
        <fgColor indexed="42"/>
      </patternFill>
    </fill>
    <fill>
      <patternFill patternType="mediumGray">
        <fgColor indexed="26"/>
      </patternFill>
    </fill>
    <fill>
      <patternFill patternType="mediumGray">
        <fgColor indexed="43"/>
      </patternFill>
    </fill>
    <fill>
      <patternFill patternType="mediumGray">
        <fgColor indexed="4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1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0" fillId="5" borderId="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1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5" borderId="8" xfId="0" applyFill="1" applyBorder="1" applyAlignment="1">
      <alignment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/>
    </xf>
    <xf numFmtId="0" fontId="0" fillId="6" borderId="9" xfId="0" applyFill="1" applyBorder="1" applyAlignment="1">
      <alignment/>
    </xf>
    <xf numFmtId="0" fontId="0" fillId="6" borderId="10" xfId="0" applyFill="1" applyBorder="1" applyAlignment="1">
      <alignment/>
    </xf>
    <xf numFmtId="0" fontId="0" fillId="6" borderId="11" xfId="0" applyFill="1" applyBorder="1" applyAlignment="1">
      <alignment/>
    </xf>
    <xf numFmtId="0" fontId="0" fillId="6" borderId="12" xfId="0" applyFill="1" applyBorder="1" applyAlignment="1">
      <alignment/>
    </xf>
    <xf numFmtId="0" fontId="4" fillId="0" borderId="0" xfId="0" applyFont="1" applyAlignment="1">
      <alignment/>
    </xf>
    <xf numFmtId="0" fontId="2" fillId="0" borderId="8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167" fontId="5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7" fontId="6" fillId="0" borderId="8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7" fontId="6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167" fontId="4" fillId="2" borderId="13" xfId="0" applyNumberFormat="1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7" borderId="14" xfId="0" applyFill="1" applyBorder="1" applyAlignment="1">
      <alignment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0" fontId="0" fillId="10" borderId="15" xfId="0" applyFont="1" applyFill="1" applyBorder="1" applyAlignment="1">
      <alignment/>
    </xf>
    <xf numFmtId="0" fontId="2" fillId="11" borderId="8" xfId="0" applyFont="1" applyFill="1" applyBorder="1" applyAlignment="1">
      <alignment horizontal="center"/>
    </xf>
    <xf numFmtId="0" fontId="2" fillId="12" borderId="8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2" fillId="9" borderId="8" xfId="0" applyFont="1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0" borderId="2" xfId="0" applyBorder="1" applyAlignment="1">
      <alignment/>
    </xf>
    <xf numFmtId="0" fontId="2" fillId="0" borderId="2" xfId="0" applyFont="1" applyBorder="1" applyAlignment="1">
      <alignment vertical="justify"/>
    </xf>
    <xf numFmtId="0" fontId="13" fillId="0" borderId="2" xfId="0" applyFont="1" applyBorder="1" applyAlignment="1">
      <alignment vertical="justify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167" fontId="2" fillId="0" borderId="2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textRotation="90"/>
    </xf>
    <xf numFmtId="0" fontId="2" fillId="0" borderId="13" xfId="0" applyFont="1" applyFill="1" applyBorder="1" applyAlignment="1">
      <alignment horizontal="center" vertical="center" textRotation="90"/>
    </xf>
    <xf numFmtId="0" fontId="25" fillId="0" borderId="0" xfId="0" applyFont="1" applyBorder="1" applyAlignment="1">
      <alignment vertical="top"/>
    </xf>
    <xf numFmtId="0" fontId="25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0" fillId="10" borderId="18" xfId="0" applyFont="1" applyFill="1" applyBorder="1" applyAlignment="1">
      <alignment/>
    </xf>
    <xf numFmtId="0" fontId="2" fillId="11" borderId="19" xfId="0" applyFont="1" applyFill="1" applyBorder="1" applyAlignment="1">
      <alignment horizontal="center"/>
    </xf>
    <xf numFmtId="0" fontId="0" fillId="0" borderId="20" xfId="0" applyFill="1" applyBorder="1" applyAlignment="1">
      <alignment horizontal="center" vertical="center"/>
    </xf>
    <xf numFmtId="0" fontId="2" fillId="9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7" borderId="21" xfId="0" applyFill="1" applyBorder="1" applyAlignment="1">
      <alignment/>
    </xf>
    <xf numFmtId="0" fontId="2" fillId="0" borderId="19" xfId="0" applyFont="1" applyFill="1" applyBorder="1" applyAlignment="1">
      <alignment horizontal="center" vertical="center" textRotation="90"/>
    </xf>
    <xf numFmtId="0" fontId="2" fillId="7" borderId="19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 textRotation="90"/>
    </xf>
    <xf numFmtId="0" fontId="2" fillId="0" borderId="23" xfId="0" applyFont="1" applyFill="1" applyBorder="1" applyAlignment="1">
      <alignment horizontal="center" vertical="center" textRotation="90"/>
    </xf>
    <xf numFmtId="0" fontId="12" fillId="0" borderId="2" xfId="0" applyFont="1" applyBorder="1" applyAlignment="1">
      <alignment vertical="justify"/>
    </xf>
    <xf numFmtId="2" fontId="12" fillId="0" borderId="2" xfId="0" applyNumberFormat="1" applyFont="1" applyFill="1" applyBorder="1" applyAlignment="1">
      <alignment horizontal="center" vertical="center"/>
    </xf>
    <xf numFmtId="2" fontId="12" fillId="0" borderId="2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13" borderId="0" xfId="0" applyFont="1" applyFill="1" applyAlignment="1">
      <alignment horizontal="center" vertical="center" wrapText="1"/>
    </xf>
    <xf numFmtId="167" fontId="12" fillId="13" borderId="2" xfId="0" applyNumberFormat="1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textRotation="90"/>
    </xf>
    <xf numFmtId="0" fontId="2" fillId="0" borderId="29" xfId="0" applyFont="1" applyFill="1" applyBorder="1" applyAlignment="1">
      <alignment horizontal="center" vertical="center" textRotation="90"/>
    </xf>
    <xf numFmtId="0" fontId="2" fillId="0" borderId="0" xfId="0" applyFont="1" applyFill="1" applyBorder="1" applyAlignment="1">
      <alignment horizontal="center" vertical="center" textRotation="90"/>
    </xf>
    <xf numFmtId="0" fontId="2" fillId="0" borderId="13" xfId="0" applyFont="1" applyFill="1" applyBorder="1" applyAlignment="1">
      <alignment horizontal="center" vertical="center" textRotation="90"/>
    </xf>
    <xf numFmtId="0" fontId="2" fillId="0" borderId="30" xfId="0" applyFont="1" applyFill="1" applyBorder="1" applyAlignment="1">
      <alignment horizontal="center" vertical="center" textRotation="90"/>
    </xf>
    <xf numFmtId="0" fontId="2" fillId="0" borderId="31" xfId="0" applyFont="1" applyFill="1" applyBorder="1" applyAlignment="1">
      <alignment horizontal="center" vertical="center" textRotation="90"/>
    </xf>
    <xf numFmtId="0" fontId="2" fillId="0" borderId="32" xfId="0" applyFont="1" applyFill="1" applyBorder="1" applyAlignment="1">
      <alignment horizontal="center" vertical="center" textRotation="90"/>
    </xf>
    <xf numFmtId="0" fontId="7" fillId="0" borderId="13" xfId="0" applyFont="1" applyBorder="1" applyAlignment="1">
      <alignment horizontal="left" vertical="justify" wrapText="1"/>
    </xf>
    <xf numFmtId="0" fontId="18" fillId="0" borderId="0" xfId="0" applyFont="1" applyAlignment="1">
      <alignment horizontal="left" vertical="justify" wrapText="1"/>
    </xf>
    <xf numFmtId="0" fontId="1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chartsheet" Target="chartsheets/sheet2.xml" /><Relationship Id="rId8" Type="http://schemas.openxmlformats.org/officeDocument/2006/relationships/worksheet" Target="worksheets/sheet6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latin typeface="Arial Cyr"/>
                <a:ea typeface="Arial Cyr"/>
                <a:cs typeface="Arial Cyr"/>
              </a:rPr>
              <a:t>Творческий потенциал коллектива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FF0000"/>
                  </a:gs>
                  <a:gs pos="50000">
                    <a:srgbClr val="FFFFFF"/>
                  </a:gs>
                  <a:gs pos="100000">
                    <a:srgbClr val="FF0000"/>
                  </a:gs>
                </a:gsLst>
                <a:lin ang="0" scaled="1"/>
              </a:gradFill>
            </c:spPr>
          </c:dPt>
          <c:dPt>
            <c:idx val="1"/>
            <c:invertIfNegative val="0"/>
            <c:spPr>
              <a:solidFill>
                <a:srgbClr val="FF9900"/>
              </a:solidFill>
            </c:spPr>
          </c:dPt>
          <c:dPt>
            <c:idx val="2"/>
            <c:invertIfNegative val="0"/>
            <c:spPr>
              <a:solidFill>
                <a:srgbClr val="339966"/>
              </a:solidFill>
            </c:spPr>
          </c:dPt>
          <c:dPt>
            <c:idx val="3"/>
            <c:invertIfNegative val="0"/>
            <c:spPr>
              <a:solidFill>
                <a:srgbClr val="FF00FF"/>
              </a:solidFill>
            </c:spPr>
          </c:dPt>
          <c:dPt>
            <c:idx val="4"/>
            <c:invertIfNegative val="0"/>
            <c:spPr>
              <a:solidFill>
                <a:srgbClr val="3366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(результаты!$F$23,результаты!$F$25,результаты!$F$27,результаты!$F$29,результаты!$F$31)</c:f>
              <c:strCache>
                <c:ptCount val="5"/>
                <c:pt idx="0">
                  <c:v>коллектив</c:v>
                </c:pt>
                <c:pt idx="1">
                  <c:v>до 30 лет</c:v>
                </c:pt>
                <c:pt idx="2">
                  <c:v>от 30 до 40 лет</c:v>
                </c:pt>
                <c:pt idx="3">
                  <c:v>от 40 до 55 лет</c:v>
                </c:pt>
                <c:pt idx="4">
                  <c:v>свыше 55 лет</c:v>
                </c:pt>
              </c:strCache>
            </c:strRef>
          </c:cat>
          <c:val>
            <c:numRef>
              <c:f>(результаты!$G$23,результаты!$G$25,результаты!$G$27,результаты!$G$29,результаты!$G$31)</c:f>
              <c:numCache>
                <c:ptCount val="5"/>
                <c:pt idx="0">
                  <c:v>41.70170454545455</c:v>
                </c:pt>
                <c:pt idx="1">
                  <c:v>43</c:v>
                </c:pt>
                <c:pt idx="2">
                  <c:v>43.18181818181818</c:v>
                </c:pt>
                <c:pt idx="3">
                  <c:v>43</c:v>
                </c:pt>
                <c:pt idx="4">
                  <c:v>37.625</c:v>
                </c:pt>
              </c:numCache>
            </c:numRef>
          </c:val>
        </c:ser>
        <c:axId val="29031006"/>
        <c:axId val="59952463"/>
      </c:barChart>
      <c:catAx>
        <c:axId val="29031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59952463"/>
        <c:crosses val="autoZero"/>
        <c:auto val="1"/>
        <c:lblOffset val="100"/>
        <c:noMultiLvlLbl val="0"/>
      </c:catAx>
      <c:valAx>
        <c:axId val="599524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90310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 Cyr"/>
                <a:ea typeface="Arial Cyr"/>
                <a:cs typeface="Arial Cyr"/>
              </a:rPr>
              <a:t>Творческий потенциал коллектива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09975"/>
          <c:w val="0.9825"/>
          <c:h val="0.76"/>
        </c:manualLayout>
      </c:layout>
      <c:barChart>
        <c:barDir val="col"/>
        <c:grouping val="clustered"/>
        <c:varyColors val="0"/>
        <c:ser>
          <c:idx val="0"/>
          <c:order val="0"/>
          <c:tx>
            <c:v>до 30 лет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заполнение!$A$28:$A$35</c:f>
              <c:strCache>
                <c:ptCount val="8"/>
                <c:pt idx="0">
                  <c:v>Вера в себя</c:v>
                </c:pt>
                <c:pt idx="1">
                  <c:v>Постоянство</c:v>
                </c:pt>
                <c:pt idx="2">
                  <c:v>Амбициоз-ность</c:v>
                </c:pt>
                <c:pt idx="3">
                  <c:v>Зрительная память</c:v>
                </c:pt>
                <c:pt idx="4">
                  <c:v>Слуховая память</c:v>
                </c:pt>
                <c:pt idx="5">
                  <c:v>Стремление к независимости</c:v>
                </c:pt>
                <c:pt idx="6">
                  <c:v>Способность абстрагироваться</c:v>
                </c:pt>
                <c:pt idx="7">
                  <c:v>Степень сосредоточенности</c:v>
                </c:pt>
              </c:strCache>
            </c:strRef>
          </c:cat>
          <c:val>
            <c:numRef>
              <c:f>заполнение!$Q$28:$Q$35</c:f>
              <c:numCache>
                <c:ptCount val="8"/>
                <c:pt idx="0">
                  <c:v>7.666666666666667</c:v>
                </c:pt>
                <c:pt idx="1">
                  <c:v>4.333333333333333</c:v>
                </c:pt>
                <c:pt idx="2">
                  <c:v>2</c:v>
                </c:pt>
                <c:pt idx="3">
                  <c:v>2.3333333333333335</c:v>
                </c:pt>
                <c:pt idx="4">
                  <c:v>5</c:v>
                </c:pt>
                <c:pt idx="5">
                  <c:v>2.3333333333333335</c:v>
                </c:pt>
                <c:pt idx="6">
                  <c:v>5.333333333333333</c:v>
                </c:pt>
                <c:pt idx="7">
                  <c:v>1.6666666666666667</c:v>
                </c:pt>
              </c:numCache>
            </c:numRef>
          </c:val>
        </c:ser>
        <c:ser>
          <c:idx val="1"/>
          <c:order val="1"/>
          <c:tx>
            <c:v>30-40 лет</c:v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заполнение!$A$28:$A$35</c:f>
              <c:strCache>
                <c:ptCount val="8"/>
                <c:pt idx="0">
                  <c:v>Вера в себя</c:v>
                </c:pt>
                <c:pt idx="1">
                  <c:v>Постоянство</c:v>
                </c:pt>
                <c:pt idx="2">
                  <c:v>Амбициоз-ность</c:v>
                </c:pt>
                <c:pt idx="3">
                  <c:v>Зрительная память</c:v>
                </c:pt>
                <c:pt idx="4">
                  <c:v>Слуховая память</c:v>
                </c:pt>
                <c:pt idx="5">
                  <c:v>Стремление к независимости</c:v>
                </c:pt>
                <c:pt idx="6">
                  <c:v>Способность абстрагироваться</c:v>
                </c:pt>
                <c:pt idx="7">
                  <c:v>Степень сосредоточенности</c:v>
                </c:pt>
              </c:strCache>
            </c:strRef>
          </c:cat>
          <c:val>
            <c:numRef>
              <c:f>заполнение!$AG$28:$AG$35</c:f>
              <c:numCache>
                <c:ptCount val="8"/>
                <c:pt idx="0">
                  <c:v>8.272727272727273</c:v>
                </c:pt>
                <c:pt idx="1">
                  <c:v>4.363636363636363</c:v>
                </c:pt>
                <c:pt idx="2">
                  <c:v>2.6363636363636362</c:v>
                </c:pt>
                <c:pt idx="3">
                  <c:v>2.1818181818181817</c:v>
                </c:pt>
                <c:pt idx="4">
                  <c:v>4.090909090909091</c:v>
                </c:pt>
                <c:pt idx="5">
                  <c:v>2.6363636363636362</c:v>
                </c:pt>
                <c:pt idx="6">
                  <c:v>4.454545454545454</c:v>
                </c:pt>
                <c:pt idx="7">
                  <c:v>2.909090909090909</c:v>
                </c:pt>
              </c:numCache>
            </c:numRef>
          </c:val>
        </c:ser>
        <c:ser>
          <c:idx val="2"/>
          <c:order val="2"/>
          <c:tx>
            <c:v>40-55 лет</c:v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заполнение!$A$28:$A$35</c:f>
              <c:strCache>
                <c:ptCount val="8"/>
                <c:pt idx="0">
                  <c:v>Вера в себя</c:v>
                </c:pt>
                <c:pt idx="1">
                  <c:v>Постоянство</c:v>
                </c:pt>
                <c:pt idx="2">
                  <c:v>Амбициоз-ность</c:v>
                </c:pt>
                <c:pt idx="3">
                  <c:v>Зрительная память</c:v>
                </c:pt>
                <c:pt idx="4">
                  <c:v>Слуховая память</c:v>
                </c:pt>
                <c:pt idx="5">
                  <c:v>Стремление к независимости</c:v>
                </c:pt>
                <c:pt idx="6">
                  <c:v>Способность абстрагироваться</c:v>
                </c:pt>
                <c:pt idx="7">
                  <c:v>Степень сосредоточенности</c:v>
                </c:pt>
              </c:strCache>
            </c:strRef>
          </c:cat>
          <c:val>
            <c:numRef>
              <c:f>заполнение!$AX$28:$AX$35</c:f>
              <c:numCache>
                <c:ptCount val="8"/>
                <c:pt idx="0">
                  <c:v>8.3</c:v>
                </c:pt>
                <c:pt idx="1">
                  <c:v>4.3</c:v>
                </c:pt>
                <c:pt idx="2">
                  <c:v>2.2</c:v>
                </c:pt>
                <c:pt idx="3">
                  <c:v>2.3</c:v>
                </c:pt>
                <c:pt idx="4">
                  <c:v>4.4</c:v>
                </c:pt>
                <c:pt idx="5">
                  <c:v>2.8</c:v>
                </c:pt>
                <c:pt idx="6">
                  <c:v>4.1</c:v>
                </c:pt>
                <c:pt idx="7">
                  <c:v>2.8</c:v>
                </c:pt>
              </c:numCache>
            </c:numRef>
          </c:val>
        </c:ser>
        <c:ser>
          <c:idx val="3"/>
          <c:order val="3"/>
          <c:tx>
            <c:v>свыше 55</c:v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заполнение!$A$28:$A$35</c:f>
              <c:strCache>
                <c:ptCount val="8"/>
                <c:pt idx="0">
                  <c:v>Вера в себя</c:v>
                </c:pt>
                <c:pt idx="1">
                  <c:v>Постоянство</c:v>
                </c:pt>
                <c:pt idx="2">
                  <c:v>Амбициоз-ность</c:v>
                </c:pt>
                <c:pt idx="3">
                  <c:v>Зрительная память</c:v>
                </c:pt>
                <c:pt idx="4">
                  <c:v>Слуховая память</c:v>
                </c:pt>
                <c:pt idx="5">
                  <c:v>Стремление к независимости</c:v>
                </c:pt>
                <c:pt idx="6">
                  <c:v>Способность абстрагироваться</c:v>
                </c:pt>
                <c:pt idx="7">
                  <c:v>Степень сосредоточенности</c:v>
                </c:pt>
              </c:strCache>
            </c:strRef>
          </c:cat>
          <c:val>
            <c:numRef>
              <c:f>заполнение!$BN$28:$BN$35</c:f>
              <c:numCache>
                <c:ptCount val="8"/>
                <c:pt idx="0">
                  <c:v>7.875</c:v>
                </c:pt>
                <c:pt idx="1">
                  <c:v>3.75</c:v>
                </c:pt>
                <c:pt idx="2">
                  <c:v>2.5</c:v>
                </c:pt>
                <c:pt idx="3">
                  <c:v>2.1666666666666665</c:v>
                </c:pt>
                <c:pt idx="4">
                  <c:v>3.5714285714285716</c:v>
                </c:pt>
                <c:pt idx="5">
                  <c:v>3</c:v>
                </c:pt>
                <c:pt idx="6">
                  <c:v>3.4285714285714284</c:v>
                </c:pt>
                <c:pt idx="7">
                  <c:v>2.142857142857143</c:v>
                </c:pt>
              </c:numCache>
            </c:numRef>
          </c:val>
        </c:ser>
        <c:axId val="2701256"/>
        <c:axId val="24311305"/>
      </c:barChart>
      <c:catAx>
        <c:axId val="2701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4311305"/>
        <c:crosses val="autoZero"/>
        <c:auto val="1"/>
        <c:lblOffset val="100"/>
        <c:noMultiLvlLbl val="0"/>
      </c:catAx>
      <c:valAx>
        <c:axId val="243113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7012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45"/>
          <c:y val="0.121"/>
          <c:w val="0.61675"/>
          <c:h val="0.046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 Cyr"/>
                <a:ea typeface="Arial Cyr"/>
                <a:cs typeface="Arial Cyr"/>
              </a:rPr>
              <a:t>Творческий потенциал,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2605"/>
          <c:w val="0.98025"/>
          <c:h val="0.72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'проценты 2'!$D$2</c:f>
              <c:strCache>
                <c:ptCount val="1"/>
                <c:pt idx="0">
                  <c:v>до 30 лет,%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'проценты 2'!$A$3:$A$11</c:f>
              <c:strCache>
                <c:ptCount val="9"/>
                <c:pt idx="0">
                  <c:v>Любознательность</c:v>
                </c:pt>
                <c:pt idx="1">
                  <c:v>Вера в себя</c:v>
                </c:pt>
                <c:pt idx="2">
                  <c:v>Постоянство</c:v>
                </c:pt>
                <c:pt idx="3">
                  <c:v>Амбициоз-ность</c:v>
                </c:pt>
                <c:pt idx="4">
                  <c:v>Зрительная память</c:v>
                </c:pt>
                <c:pt idx="5">
                  <c:v>Слуховая память</c:v>
                </c:pt>
                <c:pt idx="6">
                  <c:v>Стремление к независимости</c:v>
                </c:pt>
                <c:pt idx="7">
                  <c:v>Способность абстрагироваться</c:v>
                </c:pt>
                <c:pt idx="8">
                  <c:v>Степень сосредоточенности</c:v>
                </c:pt>
              </c:strCache>
            </c:strRef>
          </c:cat>
          <c:val>
            <c:numRef>
              <c:f>'проценты 2'!$D$3:$D$11</c:f>
              <c:numCache>
                <c:ptCount val="9"/>
                <c:pt idx="0">
                  <c:v>81.48148148148147</c:v>
                </c:pt>
                <c:pt idx="1">
                  <c:v>63.88888888888889</c:v>
                </c:pt>
                <c:pt idx="2">
                  <c:v>72.22222222222221</c:v>
                </c:pt>
                <c:pt idx="3">
                  <c:v>66.66666666666667</c:v>
                </c:pt>
                <c:pt idx="4">
                  <c:v>77.77777777777779</c:v>
                </c:pt>
                <c:pt idx="5">
                  <c:v>83.33333333333333</c:v>
                </c:pt>
                <c:pt idx="6">
                  <c:v>77.77777777777779</c:v>
                </c:pt>
                <c:pt idx="7">
                  <c:v>88.88888888888887</c:v>
                </c:pt>
                <c:pt idx="8">
                  <c:v>55.555555555555564</c:v>
                </c:pt>
              </c:numCache>
            </c:numRef>
          </c:val>
        </c:ser>
        <c:ser>
          <c:idx val="1"/>
          <c:order val="1"/>
          <c:tx>
            <c:strRef>
              <c:f>'проценты 2'!$F$2</c:f>
              <c:strCache>
                <c:ptCount val="1"/>
                <c:pt idx="0">
                  <c:v>от 30 до 40 лет,%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'проценты 2'!$A$3:$A$11</c:f>
              <c:strCache>
                <c:ptCount val="9"/>
                <c:pt idx="0">
                  <c:v>Любознательность</c:v>
                </c:pt>
                <c:pt idx="1">
                  <c:v>Вера в себя</c:v>
                </c:pt>
                <c:pt idx="2">
                  <c:v>Постоянство</c:v>
                </c:pt>
                <c:pt idx="3">
                  <c:v>Амбициоз-ность</c:v>
                </c:pt>
                <c:pt idx="4">
                  <c:v>Зрительная память</c:v>
                </c:pt>
                <c:pt idx="5">
                  <c:v>Слуховая память</c:v>
                </c:pt>
                <c:pt idx="6">
                  <c:v>Стремление к независимости</c:v>
                </c:pt>
                <c:pt idx="7">
                  <c:v>Способность абстрагироваться</c:v>
                </c:pt>
                <c:pt idx="8">
                  <c:v>Степень сосредоточенности</c:v>
                </c:pt>
              </c:strCache>
            </c:strRef>
          </c:cat>
          <c:val>
            <c:numRef>
              <c:f>'проценты 2'!$F$3:$F$11</c:f>
              <c:numCache>
                <c:ptCount val="9"/>
                <c:pt idx="0">
                  <c:v>86.86868686868688</c:v>
                </c:pt>
                <c:pt idx="1">
                  <c:v>68.93939393939395</c:v>
                </c:pt>
                <c:pt idx="2">
                  <c:v>72.72727272727272</c:v>
                </c:pt>
                <c:pt idx="3">
                  <c:v>87.87878787878788</c:v>
                </c:pt>
                <c:pt idx="4">
                  <c:v>72.72727272727272</c:v>
                </c:pt>
                <c:pt idx="5">
                  <c:v>68.18181818181817</c:v>
                </c:pt>
                <c:pt idx="6">
                  <c:v>87.87878787878788</c:v>
                </c:pt>
                <c:pt idx="7">
                  <c:v>74.24242424242424</c:v>
                </c:pt>
                <c:pt idx="8">
                  <c:v>96.96969696969698</c:v>
                </c:pt>
              </c:numCache>
            </c:numRef>
          </c:val>
        </c:ser>
        <c:ser>
          <c:idx val="2"/>
          <c:order val="2"/>
          <c:tx>
            <c:strRef>
              <c:f>'проценты 2'!$H$2</c:f>
              <c:strCache>
                <c:ptCount val="1"/>
                <c:pt idx="0">
                  <c:v>от 40 до 55 лет,%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'проценты 2'!$A$3:$A$11</c:f>
              <c:strCache>
                <c:ptCount val="9"/>
                <c:pt idx="0">
                  <c:v>Любознательность</c:v>
                </c:pt>
                <c:pt idx="1">
                  <c:v>Вера в себя</c:v>
                </c:pt>
                <c:pt idx="2">
                  <c:v>Постоянство</c:v>
                </c:pt>
                <c:pt idx="3">
                  <c:v>Амбициоз-ность</c:v>
                </c:pt>
                <c:pt idx="4">
                  <c:v>Зрительная память</c:v>
                </c:pt>
                <c:pt idx="5">
                  <c:v>Слуховая память</c:v>
                </c:pt>
                <c:pt idx="6">
                  <c:v>Стремление к независимости</c:v>
                </c:pt>
                <c:pt idx="7">
                  <c:v>Способность абстрагироваться</c:v>
                </c:pt>
                <c:pt idx="8">
                  <c:v>Степень сосредоточенности</c:v>
                </c:pt>
              </c:strCache>
            </c:strRef>
          </c:cat>
          <c:val>
            <c:numRef>
              <c:f>'проценты 2'!$H$3:$H$11</c:f>
              <c:numCache>
                <c:ptCount val="9"/>
                <c:pt idx="0">
                  <c:v>75.55555555555556</c:v>
                </c:pt>
                <c:pt idx="1">
                  <c:v>69.16666666666667</c:v>
                </c:pt>
                <c:pt idx="2">
                  <c:v>71.66666666666667</c:v>
                </c:pt>
                <c:pt idx="3">
                  <c:v>73.33333333333334</c:v>
                </c:pt>
                <c:pt idx="4">
                  <c:v>76.66666666666666</c:v>
                </c:pt>
                <c:pt idx="5">
                  <c:v>73.33333333333334</c:v>
                </c:pt>
                <c:pt idx="6">
                  <c:v>93.33333333333333</c:v>
                </c:pt>
                <c:pt idx="7">
                  <c:v>68.33333333333333</c:v>
                </c:pt>
                <c:pt idx="8">
                  <c:v>93.33333333333333</c:v>
                </c:pt>
              </c:numCache>
            </c:numRef>
          </c:val>
        </c:ser>
        <c:ser>
          <c:idx val="3"/>
          <c:order val="3"/>
          <c:tx>
            <c:strRef>
              <c:f>'проценты 2'!$J$2</c:f>
              <c:strCache>
                <c:ptCount val="1"/>
                <c:pt idx="0">
                  <c:v>свыше 55 лет,%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'проценты 2'!$A$3:$A$11</c:f>
              <c:strCache>
                <c:ptCount val="9"/>
                <c:pt idx="0">
                  <c:v>Любознательность</c:v>
                </c:pt>
                <c:pt idx="1">
                  <c:v>Вера в себя</c:v>
                </c:pt>
                <c:pt idx="2">
                  <c:v>Постоянство</c:v>
                </c:pt>
                <c:pt idx="3">
                  <c:v>Амбициоз-ность</c:v>
                </c:pt>
                <c:pt idx="4">
                  <c:v>Зрительная память</c:v>
                </c:pt>
                <c:pt idx="5">
                  <c:v>Слуховая память</c:v>
                </c:pt>
                <c:pt idx="6">
                  <c:v>Стремление к независимости</c:v>
                </c:pt>
                <c:pt idx="7">
                  <c:v>Способность абстрагироваться</c:v>
                </c:pt>
                <c:pt idx="8">
                  <c:v>Степень сосредоточенности</c:v>
                </c:pt>
              </c:strCache>
            </c:strRef>
          </c:cat>
          <c:val>
            <c:numRef>
              <c:f>'проценты 2'!$J$3:$J$11</c:f>
              <c:numCache>
                <c:ptCount val="9"/>
                <c:pt idx="0">
                  <c:v>75</c:v>
                </c:pt>
                <c:pt idx="1">
                  <c:v>65.625</c:v>
                </c:pt>
                <c:pt idx="2">
                  <c:v>62.5</c:v>
                </c:pt>
                <c:pt idx="3">
                  <c:v>83.33333333333333</c:v>
                </c:pt>
                <c:pt idx="4">
                  <c:v>72.22222222222221</c:v>
                </c:pt>
                <c:pt idx="5">
                  <c:v>59.523809523809526</c:v>
                </c:pt>
                <c:pt idx="6">
                  <c:v>100</c:v>
                </c:pt>
                <c:pt idx="7">
                  <c:v>57.14285714285714</c:v>
                </c:pt>
                <c:pt idx="8">
                  <c:v>71.42857142857143</c:v>
                </c:pt>
              </c:numCache>
            </c:numRef>
          </c:val>
        </c:ser>
        <c:ser>
          <c:idx val="4"/>
          <c:order val="4"/>
          <c:tx>
            <c:strRef>
              <c:f>'проценты 2'!$L$2</c:f>
              <c:strCache>
                <c:ptCount val="1"/>
                <c:pt idx="0">
                  <c:v>коллектив,%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'проценты 2'!$A$3:$A$11</c:f>
              <c:strCache>
                <c:ptCount val="9"/>
                <c:pt idx="0">
                  <c:v>Любознательность</c:v>
                </c:pt>
                <c:pt idx="1">
                  <c:v>Вера в себя</c:v>
                </c:pt>
                <c:pt idx="2">
                  <c:v>Постоянство</c:v>
                </c:pt>
                <c:pt idx="3">
                  <c:v>Амбициоз-ность</c:v>
                </c:pt>
                <c:pt idx="4">
                  <c:v>Зрительная память</c:v>
                </c:pt>
                <c:pt idx="5">
                  <c:v>Слуховая память</c:v>
                </c:pt>
                <c:pt idx="6">
                  <c:v>Стремление к независимости</c:v>
                </c:pt>
                <c:pt idx="7">
                  <c:v>Способность абстрагироваться</c:v>
                </c:pt>
                <c:pt idx="8">
                  <c:v>Степень сосредоточенности</c:v>
                </c:pt>
              </c:strCache>
            </c:strRef>
          </c:cat>
          <c:val>
            <c:numRef>
              <c:f>'проценты 2'!$L$3:$L$11</c:f>
              <c:numCache>
                <c:ptCount val="9"/>
                <c:pt idx="0">
                  <c:v>80</c:v>
                </c:pt>
                <c:pt idx="1">
                  <c:v>66.90498737373737</c:v>
                </c:pt>
                <c:pt idx="2">
                  <c:v>69.7790404040404</c:v>
                </c:pt>
                <c:pt idx="3">
                  <c:v>77.8030303030303</c:v>
                </c:pt>
                <c:pt idx="4">
                  <c:v>74.84848484848486</c:v>
                </c:pt>
                <c:pt idx="5">
                  <c:v>71.09307359307358</c:v>
                </c:pt>
                <c:pt idx="6">
                  <c:v>89.74747474747475</c:v>
                </c:pt>
                <c:pt idx="7">
                  <c:v>72.1518759018759</c:v>
                </c:pt>
                <c:pt idx="8">
                  <c:v>79.32178932178932</c:v>
                </c:pt>
              </c:numCache>
            </c:numRef>
          </c:val>
        </c:ser>
        <c:axId val="17475154"/>
        <c:axId val="23058659"/>
      </c:barChart>
      <c:catAx>
        <c:axId val="174751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058659"/>
        <c:crosses val="autoZero"/>
        <c:auto val="1"/>
        <c:lblOffset val="100"/>
        <c:noMultiLvlLbl val="0"/>
      </c:catAx>
      <c:valAx>
        <c:axId val="23058659"/>
        <c:scaling>
          <c:orientation val="minMax"/>
          <c:max val="100"/>
        </c:scaling>
        <c:axPos val="l"/>
        <c:delete val="0"/>
        <c:numFmt formatCode="General" sourceLinked="1"/>
        <c:majorTickMark val="out"/>
        <c:minorTickMark val="none"/>
        <c:tickLblPos val="nextTo"/>
        <c:crossAx val="17475154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02"/>
          <c:y val="0.10125"/>
          <c:w val="0.97175"/>
          <c:h val="0.12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 Cyr"/>
                <a:ea typeface="Arial Cyr"/>
                <a:cs typeface="Arial Cyr"/>
              </a:rPr>
              <a:t>до 30 лет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69"/>
          <c:w val="0.95625"/>
          <c:h val="0.79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заполнение!$A$27:$A$35</c:f>
              <c:strCache>
                <c:ptCount val="9"/>
                <c:pt idx="0">
                  <c:v>Любознательность</c:v>
                </c:pt>
                <c:pt idx="1">
                  <c:v>Вера в себя</c:v>
                </c:pt>
                <c:pt idx="2">
                  <c:v>Постоянство</c:v>
                </c:pt>
                <c:pt idx="3">
                  <c:v>Амбициоз-ность</c:v>
                </c:pt>
                <c:pt idx="4">
                  <c:v>Зрительная память</c:v>
                </c:pt>
                <c:pt idx="5">
                  <c:v>Слуховая память</c:v>
                </c:pt>
                <c:pt idx="6">
                  <c:v>Стремление к независимости</c:v>
                </c:pt>
                <c:pt idx="7">
                  <c:v>Способность абстрагироваться</c:v>
                </c:pt>
                <c:pt idx="8">
                  <c:v>Степень сосредоточенности</c:v>
                </c:pt>
              </c:strCache>
            </c:strRef>
          </c:cat>
          <c:val>
            <c:numRef>
              <c:f>заполнение!$Q$27:$Q$35</c:f>
              <c:numCache>
                <c:ptCount val="9"/>
                <c:pt idx="0">
                  <c:v>7.333333333333333</c:v>
                </c:pt>
                <c:pt idx="1">
                  <c:v>7.666666666666667</c:v>
                </c:pt>
                <c:pt idx="2">
                  <c:v>4.333333333333333</c:v>
                </c:pt>
                <c:pt idx="3">
                  <c:v>2</c:v>
                </c:pt>
                <c:pt idx="4">
                  <c:v>2.3333333333333335</c:v>
                </c:pt>
                <c:pt idx="5">
                  <c:v>5</c:v>
                </c:pt>
                <c:pt idx="6">
                  <c:v>2.3333333333333335</c:v>
                </c:pt>
                <c:pt idx="7">
                  <c:v>5.333333333333333</c:v>
                </c:pt>
                <c:pt idx="8">
                  <c:v>1.6666666666666667</c:v>
                </c:pt>
              </c:numCache>
            </c:numRef>
          </c:val>
        </c:ser>
        <c:axId val="6201340"/>
        <c:axId val="55812061"/>
      </c:barChart>
      <c:catAx>
        <c:axId val="6201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5812061"/>
        <c:crosses val="autoZero"/>
        <c:auto val="1"/>
        <c:lblOffset val="100"/>
        <c:noMultiLvlLbl val="0"/>
      </c:catAx>
      <c:valAx>
        <c:axId val="558120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2013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 Cyr"/>
                <a:ea typeface="Arial Cyr"/>
                <a:cs typeface="Arial Cyr"/>
              </a:rPr>
              <a:t>от 30 до 40 лет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заполнение!$A$27:$A$35</c:f>
              <c:strCache>
                <c:ptCount val="9"/>
                <c:pt idx="0">
                  <c:v>Любознательность</c:v>
                </c:pt>
                <c:pt idx="1">
                  <c:v>Вера в себя</c:v>
                </c:pt>
                <c:pt idx="2">
                  <c:v>Постоянство</c:v>
                </c:pt>
                <c:pt idx="3">
                  <c:v>Амбициоз-ность</c:v>
                </c:pt>
                <c:pt idx="4">
                  <c:v>Зрительная память</c:v>
                </c:pt>
                <c:pt idx="5">
                  <c:v>Слуховая память</c:v>
                </c:pt>
                <c:pt idx="6">
                  <c:v>Стремление к независимости</c:v>
                </c:pt>
                <c:pt idx="7">
                  <c:v>Способность абстрагироваться</c:v>
                </c:pt>
                <c:pt idx="8">
                  <c:v>Степень сосредоточенности</c:v>
                </c:pt>
              </c:strCache>
            </c:strRef>
          </c:cat>
          <c:val>
            <c:numRef>
              <c:f>заполнение!$AG$27:$AG$35</c:f>
              <c:numCache>
                <c:ptCount val="9"/>
                <c:pt idx="0">
                  <c:v>7.818181818181818</c:v>
                </c:pt>
                <c:pt idx="1">
                  <c:v>8.272727272727273</c:v>
                </c:pt>
                <c:pt idx="2">
                  <c:v>4.363636363636363</c:v>
                </c:pt>
                <c:pt idx="3">
                  <c:v>2.6363636363636362</c:v>
                </c:pt>
                <c:pt idx="4">
                  <c:v>2.1818181818181817</c:v>
                </c:pt>
                <c:pt idx="5">
                  <c:v>4.090909090909091</c:v>
                </c:pt>
                <c:pt idx="6">
                  <c:v>2.6363636363636362</c:v>
                </c:pt>
                <c:pt idx="7">
                  <c:v>4.454545454545454</c:v>
                </c:pt>
                <c:pt idx="8">
                  <c:v>2.909090909090909</c:v>
                </c:pt>
              </c:numCache>
            </c:numRef>
          </c:val>
        </c:ser>
        <c:axId val="32546502"/>
        <c:axId val="24483063"/>
      </c:barChart>
      <c:catAx>
        <c:axId val="32546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4483063"/>
        <c:crosses val="autoZero"/>
        <c:auto val="1"/>
        <c:lblOffset val="100"/>
        <c:noMultiLvlLbl val="0"/>
      </c:catAx>
      <c:valAx>
        <c:axId val="244830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25465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от 40 до 55 лет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7775"/>
          <c:w val="0.96175"/>
          <c:h val="0.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заполнение!$A$27:$A$35</c:f>
              <c:strCache>
                <c:ptCount val="9"/>
                <c:pt idx="0">
                  <c:v>Любознательность</c:v>
                </c:pt>
                <c:pt idx="1">
                  <c:v>Вера в себя</c:v>
                </c:pt>
                <c:pt idx="2">
                  <c:v>Постоянство</c:v>
                </c:pt>
                <c:pt idx="3">
                  <c:v>Амбициоз-ность</c:v>
                </c:pt>
                <c:pt idx="4">
                  <c:v>Зрительная память</c:v>
                </c:pt>
                <c:pt idx="5">
                  <c:v>Слуховая память</c:v>
                </c:pt>
                <c:pt idx="6">
                  <c:v>Стремление к независимости</c:v>
                </c:pt>
                <c:pt idx="7">
                  <c:v>Способность абстрагироваться</c:v>
                </c:pt>
                <c:pt idx="8">
                  <c:v>Степень сосредоточенности</c:v>
                </c:pt>
              </c:strCache>
            </c:strRef>
          </c:cat>
          <c:val>
            <c:numRef>
              <c:f>заполнение!$AX$27:$AX$35</c:f>
              <c:numCache>
                <c:ptCount val="9"/>
                <c:pt idx="0">
                  <c:v>6.8</c:v>
                </c:pt>
                <c:pt idx="1">
                  <c:v>8.3</c:v>
                </c:pt>
                <c:pt idx="2">
                  <c:v>4.3</c:v>
                </c:pt>
                <c:pt idx="3">
                  <c:v>2.2</c:v>
                </c:pt>
                <c:pt idx="4">
                  <c:v>2.3</c:v>
                </c:pt>
                <c:pt idx="5">
                  <c:v>4.4</c:v>
                </c:pt>
                <c:pt idx="6">
                  <c:v>2.8</c:v>
                </c:pt>
                <c:pt idx="7">
                  <c:v>4.1</c:v>
                </c:pt>
                <c:pt idx="8">
                  <c:v>2.8</c:v>
                </c:pt>
              </c:numCache>
            </c:numRef>
          </c:val>
        </c:ser>
        <c:axId val="19020976"/>
        <c:axId val="36971057"/>
      </c:barChart>
      <c:catAx>
        <c:axId val="19020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6971057"/>
        <c:crosses val="autoZero"/>
        <c:auto val="1"/>
        <c:lblOffset val="100"/>
        <c:noMultiLvlLbl val="0"/>
      </c:catAx>
      <c:valAx>
        <c:axId val="369710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90209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свыше 55 лет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заполнение!$A$27:$A$35</c:f>
              <c:strCache>
                <c:ptCount val="9"/>
                <c:pt idx="0">
                  <c:v>Любознательность</c:v>
                </c:pt>
                <c:pt idx="1">
                  <c:v>Вера в себя</c:v>
                </c:pt>
                <c:pt idx="2">
                  <c:v>Постоянство</c:v>
                </c:pt>
                <c:pt idx="3">
                  <c:v>Амбициоз-ность</c:v>
                </c:pt>
                <c:pt idx="4">
                  <c:v>Зрительная память</c:v>
                </c:pt>
                <c:pt idx="5">
                  <c:v>Слуховая память</c:v>
                </c:pt>
                <c:pt idx="6">
                  <c:v>Стремление к независимости</c:v>
                </c:pt>
                <c:pt idx="7">
                  <c:v>Способность абстрагироваться</c:v>
                </c:pt>
                <c:pt idx="8">
                  <c:v>Степень сосредоточенности</c:v>
                </c:pt>
              </c:strCache>
            </c:strRef>
          </c:cat>
          <c:val>
            <c:numRef>
              <c:f>заполнение!$BN$27:$BN$35</c:f>
              <c:numCache>
                <c:ptCount val="9"/>
                <c:pt idx="0">
                  <c:v>6.75</c:v>
                </c:pt>
                <c:pt idx="1">
                  <c:v>7.875</c:v>
                </c:pt>
                <c:pt idx="2">
                  <c:v>3.75</c:v>
                </c:pt>
                <c:pt idx="3">
                  <c:v>2.5</c:v>
                </c:pt>
                <c:pt idx="4">
                  <c:v>2.1666666666666665</c:v>
                </c:pt>
                <c:pt idx="5">
                  <c:v>3.5714285714285716</c:v>
                </c:pt>
                <c:pt idx="6">
                  <c:v>3</c:v>
                </c:pt>
                <c:pt idx="7">
                  <c:v>3.4285714285714284</c:v>
                </c:pt>
                <c:pt idx="8">
                  <c:v>2.142857142857143</c:v>
                </c:pt>
              </c:numCache>
            </c:numRef>
          </c:val>
        </c:ser>
        <c:axId val="64304058"/>
        <c:axId val="41865611"/>
      </c:barChart>
      <c:catAx>
        <c:axId val="64304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1865611"/>
        <c:crosses val="autoZero"/>
        <c:auto val="1"/>
        <c:lblOffset val="100"/>
        <c:noMultiLvlLbl val="0"/>
      </c:catAx>
      <c:valAx>
        <c:axId val="418656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43040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88" right="0.38" top="0.47" bottom="0.43" header="0.5" footer="0.5"/>
  <pageSetup horizontalDpi="120" verticalDpi="12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19050</xdr:rowOff>
    </xdr:from>
    <xdr:to>
      <xdr:col>13</xdr:col>
      <xdr:colOff>495300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47625" y="19050"/>
        <a:ext cx="936307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0.02975</cdr:x>
      <cdr:y>0.8465</cdr:y>
    </cdr:from>
    <cdr:to>
      <cdr:x>0.99325</cdr:x>
      <cdr:y>0.99075</cdr:y>
    </cdr:to>
    <cdr:sp>
      <cdr:nvSpPr>
        <cdr:cNvPr id="1" name="TextBox 10"/>
        <cdr:cNvSpPr txBox="1">
          <a:spLocks noChangeArrowheads="1"/>
        </cdr:cNvSpPr>
      </cdr:nvSpPr>
      <cdr:spPr>
        <a:xfrm>
          <a:off x="276225" y="5676900"/>
          <a:ext cx="9163050" cy="971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yr"/>
              <a:ea typeface="Arial Cyr"/>
              <a:cs typeface="Arial Cyr"/>
            </a:rPr>
            <a:t> </a:t>
          </a:r>
          <a:r>
            <a:rPr lang="en-US" cap="none" sz="1400" b="1" i="0" u="sng" baseline="0">
              <a:latin typeface="Arial Cyr"/>
              <a:ea typeface="Arial Cyr"/>
              <a:cs typeface="Arial Cyr"/>
            </a:rPr>
            <a:t>Возможные максимальные результаты по компонентам</a:t>
          </a:r>
          <a:r>
            <a:rPr lang="en-US" cap="none" sz="1400" b="0" i="0" u="none" baseline="0">
              <a:latin typeface="Arial Cyr"/>
              <a:ea typeface="Arial Cyr"/>
              <a:cs typeface="Arial Cyr"/>
            </a:rPr>
            <a:t>
Вера в себя - 12; Постоянство - 6; Амбициозность - 3 ; Зрительная память - 3 ;
Слуховая память -6; Стремление к независимости - 3 ;
Способность абстрагироваться - 6  ; Степень сосредоточенности - 3 ;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05950" cy="6715125"/>
    <xdr:graphicFrame>
      <xdr:nvGraphicFramePr>
        <xdr:cNvPr id="1" name="Shape 1025"/>
        <xdr:cNvGraphicFramePr/>
      </xdr:nvGraphicFramePr>
      <xdr:xfrm>
        <a:off x="0" y="0"/>
        <a:ext cx="9505950" cy="671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34050"/>
    <xdr:graphicFrame>
      <xdr:nvGraphicFramePr>
        <xdr:cNvPr id="1" name="Shape 1025"/>
        <xdr:cNvGraphicFramePr/>
      </xdr:nvGraphicFramePr>
      <xdr:xfrm>
        <a:off x="0" y="0"/>
        <a:ext cx="9220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104775</xdr:rowOff>
    </xdr:from>
    <xdr:to>
      <xdr:col>6</xdr:col>
      <xdr:colOff>571500</xdr:colOff>
      <xdr:row>36</xdr:row>
      <xdr:rowOff>104775</xdr:rowOff>
    </xdr:to>
    <xdr:graphicFrame>
      <xdr:nvGraphicFramePr>
        <xdr:cNvPr id="1" name="Chart 2"/>
        <xdr:cNvGraphicFramePr/>
      </xdr:nvGraphicFramePr>
      <xdr:xfrm>
        <a:off x="0" y="3181350"/>
        <a:ext cx="50673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</xdr:row>
      <xdr:rowOff>38100</xdr:rowOff>
    </xdr:from>
    <xdr:to>
      <xdr:col>6</xdr:col>
      <xdr:colOff>523875</xdr:colOff>
      <xdr:row>19</xdr:row>
      <xdr:rowOff>47625</xdr:rowOff>
    </xdr:to>
    <xdr:graphicFrame>
      <xdr:nvGraphicFramePr>
        <xdr:cNvPr id="2" name="Chart 4"/>
        <xdr:cNvGraphicFramePr/>
      </xdr:nvGraphicFramePr>
      <xdr:xfrm>
        <a:off x="19050" y="361950"/>
        <a:ext cx="5000625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619125</xdr:colOff>
      <xdr:row>2</xdr:row>
      <xdr:rowOff>28575</xdr:rowOff>
    </xdr:from>
    <xdr:to>
      <xdr:col>14</xdr:col>
      <xdr:colOff>485775</xdr:colOff>
      <xdr:row>19</xdr:row>
      <xdr:rowOff>47625</xdr:rowOff>
    </xdr:to>
    <xdr:graphicFrame>
      <xdr:nvGraphicFramePr>
        <xdr:cNvPr id="3" name="Chart 5"/>
        <xdr:cNvGraphicFramePr/>
      </xdr:nvGraphicFramePr>
      <xdr:xfrm>
        <a:off x="5114925" y="352425"/>
        <a:ext cx="5800725" cy="2771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619125</xdr:colOff>
      <xdr:row>19</xdr:row>
      <xdr:rowOff>95250</xdr:rowOff>
    </xdr:from>
    <xdr:to>
      <xdr:col>14</xdr:col>
      <xdr:colOff>504825</xdr:colOff>
      <xdr:row>36</xdr:row>
      <xdr:rowOff>123825</xdr:rowOff>
    </xdr:to>
    <xdr:graphicFrame>
      <xdr:nvGraphicFramePr>
        <xdr:cNvPr id="4" name="Chart 6"/>
        <xdr:cNvGraphicFramePr/>
      </xdr:nvGraphicFramePr>
      <xdr:xfrm>
        <a:off x="5114925" y="3171825"/>
        <a:ext cx="5819775" cy="2781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35"/>
  <sheetViews>
    <sheetView zoomScale="75" zoomScaleNormal="75" workbookViewId="0" topLeftCell="A1">
      <pane xSplit="1" ySplit="2" topLeftCell="F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E1" sqref="BE1:BF16384"/>
    </sheetView>
  </sheetViews>
  <sheetFormatPr defaultColWidth="9.00390625" defaultRowHeight="12.75"/>
  <cols>
    <col min="1" max="1" width="14.00390625" style="0" customWidth="1"/>
    <col min="2" max="4" width="3.75390625" style="0" customWidth="1"/>
    <col min="5" max="16" width="2.75390625" style="0" customWidth="1"/>
    <col min="17" max="17" width="4.75390625" style="53" bestFit="1" customWidth="1"/>
    <col min="18" max="28" width="3.25390625" style="0" customWidth="1"/>
    <col min="29" max="32" width="2.75390625" style="0" customWidth="1"/>
    <col min="33" max="33" width="4.625" style="0" customWidth="1"/>
    <col min="34" max="34" width="13.375" style="0" customWidth="1"/>
    <col min="35" max="44" width="3.375" style="0" customWidth="1"/>
    <col min="45" max="49" width="2.75390625" style="0" customWidth="1"/>
    <col min="50" max="50" width="4.75390625" style="0" bestFit="1" customWidth="1"/>
    <col min="51" max="56" width="3.75390625" style="0" customWidth="1"/>
    <col min="57" max="58" width="3.25390625" style="0" customWidth="1"/>
    <col min="59" max="65" width="2.875" style="0" customWidth="1"/>
    <col min="66" max="66" width="4.25390625" style="0" customWidth="1"/>
  </cols>
  <sheetData>
    <row r="1" spans="2:17" ht="21" thickBot="1">
      <c r="B1" s="47" t="s">
        <v>1</v>
      </c>
      <c r="Q1" s="52"/>
    </row>
    <row r="2" spans="2:67" ht="12.75">
      <c r="B2" s="107" t="s">
        <v>7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9"/>
      <c r="Q2" s="68"/>
      <c r="R2" s="110" t="s">
        <v>8</v>
      </c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1"/>
      <c r="AG2" s="67"/>
      <c r="AI2" s="112" t="s">
        <v>9</v>
      </c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3"/>
      <c r="AX2" s="65"/>
      <c r="AY2" s="114" t="s">
        <v>10</v>
      </c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5"/>
      <c r="BN2" s="66"/>
      <c r="BO2" s="116" t="s">
        <v>11</v>
      </c>
    </row>
    <row r="3" spans="1:67" ht="12.75" customHeight="1">
      <c r="A3" t="s">
        <v>4</v>
      </c>
      <c r="B3" s="4">
        <v>7</v>
      </c>
      <c r="C3" s="5">
        <v>20</v>
      </c>
      <c r="D3" s="5">
        <v>14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41"/>
      <c r="Q3" s="118" t="s">
        <v>21</v>
      </c>
      <c r="R3" s="12">
        <v>15</v>
      </c>
      <c r="S3" s="13">
        <v>13</v>
      </c>
      <c r="T3" s="13">
        <v>12</v>
      </c>
      <c r="U3" s="13">
        <v>11</v>
      </c>
      <c r="V3" s="13">
        <v>4</v>
      </c>
      <c r="W3" s="13">
        <v>2</v>
      </c>
      <c r="X3" s="13">
        <v>10</v>
      </c>
      <c r="Y3" s="13">
        <v>19</v>
      </c>
      <c r="Z3" s="13">
        <v>29</v>
      </c>
      <c r="AA3" s="13">
        <v>6</v>
      </c>
      <c r="AB3" s="13">
        <v>32</v>
      </c>
      <c r="AC3" s="13"/>
      <c r="AD3" s="13"/>
      <c r="AE3" s="13"/>
      <c r="AF3" s="39"/>
      <c r="AG3" s="120" t="s">
        <v>22</v>
      </c>
      <c r="AH3" t="s">
        <v>4</v>
      </c>
      <c r="AI3" s="20">
        <v>30</v>
      </c>
      <c r="AJ3" s="21">
        <v>28</v>
      </c>
      <c r="AK3" s="21">
        <v>1</v>
      </c>
      <c r="AL3" s="21">
        <v>33</v>
      </c>
      <c r="AM3" s="21">
        <v>31</v>
      </c>
      <c r="AN3" s="21">
        <v>16</v>
      </c>
      <c r="AO3" s="21">
        <v>5</v>
      </c>
      <c r="AP3" s="21">
        <v>23</v>
      </c>
      <c r="AQ3" s="21">
        <v>17</v>
      </c>
      <c r="AR3" s="21">
        <v>18</v>
      </c>
      <c r="AS3" s="21"/>
      <c r="AT3" s="21"/>
      <c r="AU3" s="21"/>
      <c r="AV3" s="21"/>
      <c r="AW3" s="37"/>
      <c r="AX3" s="122" t="s">
        <v>23</v>
      </c>
      <c r="AY3" s="28">
        <v>27</v>
      </c>
      <c r="AZ3" s="29">
        <v>26</v>
      </c>
      <c r="BA3" s="29">
        <v>24</v>
      </c>
      <c r="BB3" s="29">
        <v>9</v>
      </c>
      <c r="BC3" s="29">
        <v>22</v>
      </c>
      <c r="BD3" s="29">
        <v>21</v>
      </c>
      <c r="BE3" s="29">
        <v>3</v>
      </c>
      <c r="BF3" s="29">
        <v>8</v>
      </c>
      <c r="BG3" s="29"/>
      <c r="BH3" s="29"/>
      <c r="BI3" s="29"/>
      <c r="BJ3" s="29"/>
      <c r="BK3" s="29"/>
      <c r="BL3" s="29"/>
      <c r="BM3" s="30"/>
      <c r="BN3" s="123" t="s">
        <v>23</v>
      </c>
      <c r="BO3" s="116"/>
    </row>
    <row r="4" spans="1:67" ht="13.5" customHeight="1" thickBot="1">
      <c r="A4" s="2" t="s">
        <v>19</v>
      </c>
      <c r="B4" s="9">
        <v>2</v>
      </c>
      <c r="C4" s="10">
        <v>2</v>
      </c>
      <c r="D4" s="10">
        <v>1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42"/>
      <c r="Q4" s="118"/>
      <c r="R4" s="17" t="s">
        <v>6</v>
      </c>
      <c r="S4" s="18">
        <v>1</v>
      </c>
      <c r="T4" s="18">
        <v>2</v>
      </c>
      <c r="U4" s="18">
        <v>1</v>
      </c>
      <c r="V4" s="18">
        <v>1</v>
      </c>
      <c r="W4" s="18" t="s">
        <v>6</v>
      </c>
      <c r="X4" s="18">
        <v>1</v>
      </c>
      <c r="Y4" s="18">
        <v>1</v>
      </c>
      <c r="Z4" s="18">
        <v>1</v>
      </c>
      <c r="AA4" s="18">
        <v>1</v>
      </c>
      <c r="AB4" s="18" t="s">
        <v>6</v>
      </c>
      <c r="AC4" s="18"/>
      <c r="AD4" s="18"/>
      <c r="AE4" s="18"/>
      <c r="AF4" s="40"/>
      <c r="AG4" s="120"/>
      <c r="AH4" s="2" t="s">
        <v>19</v>
      </c>
      <c r="AI4" s="25">
        <v>1</v>
      </c>
      <c r="AJ4" s="26" t="s">
        <v>6</v>
      </c>
      <c r="AK4" s="26" t="s">
        <v>6</v>
      </c>
      <c r="AL4" s="26">
        <v>2</v>
      </c>
      <c r="AM4" s="26" t="s">
        <v>6</v>
      </c>
      <c r="AN4" s="26" t="s">
        <v>6</v>
      </c>
      <c r="AO4" s="26" t="s">
        <v>6</v>
      </c>
      <c r="AP4" s="26" t="s">
        <v>6</v>
      </c>
      <c r="AQ4" s="26" t="s">
        <v>6</v>
      </c>
      <c r="AR4" s="26" t="s">
        <v>6</v>
      </c>
      <c r="AS4" s="26"/>
      <c r="AT4" s="26"/>
      <c r="AU4" s="26"/>
      <c r="AV4" s="26"/>
      <c r="AW4" s="38"/>
      <c r="AX4" s="118"/>
      <c r="AY4" s="34" t="s">
        <v>6</v>
      </c>
      <c r="AZ4" s="35" t="s">
        <v>6</v>
      </c>
      <c r="BA4" s="35">
        <v>1</v>
      </c>
      <c r="BB4" s="35" t="s">
        <v>6</v>
      </c>
      <c r="BC4" s="35" t="s">
        <v>6</v>
      </c>
      <c r="BD4" s="35" t="s">
        <v>6</v>
      </c>
      <c r="BE4" s="35"/>
      <c r="BF4" s="35" t="s">
        <v>6</v>
      </c>
      <c r="BG4" s="35"/>
      <c r="BH4" s="35"/>
      <c r="BI4" s="35"/>
      <c r="BJ4" s="35"/>
      <c r="BK4" s="35"/>
      <c r="BL4" s="35"/>
      <c r="BM4" s="36"/>
      <c r="BN4" s="123"/>
      <c r="BO4" s="116"/>
    </row>
    <row r="5" spans="1:67" ht="12.75">
      <c r="A5" s="3" t="s">
        <v>0</v>
      </c>
      <c r="B5" s="43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5"/>
      <c r="Q5" s="119"/>
      <c r="R5" s="43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5"/>
      <c r="AG5" s="121"/>
      <c r="AH5" s="3" t="s">
        <v>0</v>
      </c>
      <c r="AI5" s="43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5"/>
      <c r="AX5" s="119"/>
      <c r="AY5" s="43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6"/>
      <c r="BN5" s="124"/>
      <c r="BO5" s="117"/>
    </row>
    <row r="6" spans="1:67" ht="21" thickBot="1">
      <c r="A6" s="1">
        <v>1</v>
      </c>
      <c r="B6" s="6" t="s">
        <v>2</v>
      </c>
      <c r="C6" s="7" t="s">
        <v>6</v>
      </c>
      <c r="D6" s="7" t="s">
        <v>6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/>
      <c r="Q6" s="69">
        <f>COUNTIF($B6:$P6,"а")*3+COUNTIF($B6:$P6,"б")*1+COUNTIF($B6:$P6,"в")*3</f>
        <v>9</v>
      </c>
      <c r="R6" s="14" t="s">
        <v>2</v>
      </c>
      <c r="S6" s="15" t="s">
        <v>6</v>
      </c>
      <c r="T6" s="15" t="s">
        <v>2</v>
      </c>
      <c r="U6" s="15" t="s">
        <v>3</v>
      </c>
      <c r="V6" s="15" t="s">
        <v>2</v>
      </c>
      <c r="W6" s="15" t="s">
        <v>2</v>
      </c>
      <c r="X6" s="15" t="s">
        <v>2</v>
      </c>
      <c r="Y6" s="15" t="s">
        <v>2</v>
      </c>
      <c r="Z6" s="15" t="s">
        <v>2</v>
      </c>
      <c r="AA6" s="15" t="s">
        <v>2</v>
      </c>
      <c r="AB6" s="15" t="s">
        <v>2</v>
      </c>
      <c r="AC6" s="15"/>
      <c r="AD6" s="15"/>
      <c r="AE6" s="15"/>
      <c r="AF6" s="16"/>
      <c r="AG6" s="72">
        <f>COUNTIF($R6:$AF6,"а")*3+COUNTIF($R6:$AF6,"б")*1+COUNTIF($R6:$AF6,"в")*3</f>
        <v>31</v>
      </c>
      <c r="AH6" s="51">
        <v>1</v>
      </c>
      <c r="AI6" s="22" t="s">
        <v>6</v>
      </c>
      <c r="AJ6" s="23" t="s">
        <v>2</v>
      </c>
      <c r="AK6" s="23" t="s">
        <v>2</v>
      </c>
      <c r="AL6" s="23" t="s">
        <v>2</v>
      </c>
      <c r="AM6" s="23" t="s">
        <v>2</v>
      </c>
      <c r="AN6" s="23" t="s">
        <v>6</v>
      </c>
      <c r="AO6" s="23" t="s">
        <v>6</v>
      </c>
      <c r="AP6" s="23" t="s">
        <v>6</v>
      </c>
      <c r="AQ6" s="23" t="s">
        <v>6</v>
      </c>
      <c r="AR6" s="23" t="s">
        <v>2</v>
      </c>
      <c r="AS6" s="23"/>
      <c r="AT6" s="23"/>
      <c r="AU6" s="23"/>
      <c r="AV6" s="23"/>
      <c r="AW6" s="24"/>
      <c r="AX6" s="71">
        <f>COUNTIF($AI6:$AW6,"а")*3+COUNTIF($AI6:$AW6,"б")*1+COUNTIF($AI6:$AW6,"в")*3</f>
        <v>30</v>
      </c>
      <c r="AY6" s="31" t="s">
        <v>6</v>
      </c>
      <c r="AZ6" s="32" t="s">
        <v>2</v>
      </c>
      <c r="BA6" s="32" t="s">
        <v>2</v>
      </c>
      <c r="BB6" s="32" t="s">
        <v>2</v>
      </c>
      <c r="BC6" s="32" t="s">
        <v>2</v>
      </c>
      <c r="BD6" s="32" t="s">
        <v>2</v>
      </c>
      <c r="BE6" s="32" t="s">
        <v>2</v>
      </c>
      <c r="BF6" s="32" t="s">
        <v>2</v>
      </c>
      <c r="BG6" s="32"/>
      <c r="BH6" s="32"/>
      <c r="BI6" s="32"/>
      <c r="BJ6" s="32"/>
      <c r="BK6" s="32"/>
      <c r="BL6" s="32"/>
      <c r="BM6" s="33"/>
      <c r="BN6" s="70">
        <f>COUNTIF($AY6:$BM6,"а")*3+COUNTIF($AY6:$BM6,"б")*1+COUNTIF($AY6:$BM6,"в")*3</f>
        <v>24</v>
      </c>
      <c r="BO6" s="49">
        <f aca="true" t="shared" si="0" ref="BO6:BO22">COUNTIF($B6:$BM6,"а")*3+COUNTIF($B6:$BM6,"б")*1+COUNTIF($B6:$BM6,"в")*3</f>
        <v>94</v>
      </c>
    </row>
    <row r="7" spans="1:67" ht="21" thickBot="1">
      <c r="A7" s="1">
        <v>2</v>
      </c>
      <c r="B7" s="6" t="s">
        <v>6</v>
      </c>
      <c r="C7" s="7" t="s">
        <v>6</v>
      </c>
      <c r="D7" s="7" t="s">
        <v>6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8"/>
      <c r="Q7" s="69">
        <f aca="true" t="shared" si="1" ref="Q7:Q22">COUNTIF($B7:$P7,"а")*3+COUNTIF($B7:$P7,"б")*1+COUNTIF($B7:$P7,"в")*3</f>
        <v>9</v>
      </c>
      <c r="R7" s="14" t="s">
        <v>6</v>
      </c>
      <c r="S7" s="15" t="s">
        <v>3</v>
      </c>
      <c r="T7" s="15" t="s">
        <v>2</v>
      </c>
      <c r="U7" s="15" t="s">
        <v>3</v>
      </c>
      <c r="V7" s="15" t="s">
        <v>6</v>
      </c>
      <c r="W7" s="15" t="s">
        <v>6</v>
      </c>
      <c r="X7" s="15" t="s">
        <v>2</v>
      </c>
      <c r="Y7" s="15" t="s">
        <v>6</v>
      </c>
      <c r="Z7" s="15" t="s">
        <v>2</v>
      </c>
      <c r="AA7" s="15" t="s">
        <v>2</v>
      </c>
      <c r="AB7" s="15" t="s">
        <v>6</v>
      </c>
      <c r="AC7" s="15"/>
      <c r="AD7" s="15"/>
      <c r="AE7" s="15"/>
      <c r="AF7" s="16"/>
      <c r="AG7" s="72">
        <f aca="true" t="shared" si="2" ref="AG7:AG22">COUNTIF($R7:$AF7,"а")*3+COUNTIF($R7:$AF7,"б")*1+COUNTIF($R7:$AF7,"в")*3</f>
        <v>29</v>
      </c>
      <c r="AH7" s="51">
        <v>2</v>
      </c>
      <c r="AI7" s="22" t="s">
        <v>3</v>
      </c>
      <c r="AJ7" s="23" t="s">
        <v>2</v>
      </c>
      <c r="AK7" s="23" t="s">
        <v>6</v>
      </c>
      <c r="AL7" s="23" t="s">
        <v>6</v>
      </c>
      <c r="AM7" s="23" t="s">
        <v>6</v>
      </c>
      <c r="AN7" s="23" t="s">
        <v>6</v>
      </c>
      <c r="AO7" s="23" t="s">
        <v>6</v>
      </c>
      <c r="AP7" s="23" t="s">
        <v>6</v>
      </c>
      <c r="AQ7" s="23" t="s">
        <v>6</v>
      </c>
      <c r="AR7" s="23" t="s">
        <v>2</v>
      </c>
      <c r="AS7" s="23"/>
      <c r="AT7" s="23"/>
      <c r="AU7" s="23"/>
      <c r="AV7" s="23"/>
      <c r="AW7" s="24"/>
      <c r="AX7" s="71">
        <f aca="true" t="shared" si="3" ref="AX7:AX22">COUNTIF($AI7:$AW7,"а")*3+COUNTIF($AI7:$AW7,"б")*1+COUNTIF($AI7:$AW7,"в")*3</f>
        <v>28</v>
      </c>
      <c r="AY7" s="31" t="s">
        <v>6</v>
      </c>
      <c r="AZ7" s="32" t="s">
        <v>6</v>
      </c>
      <c r="BA7" s="32" t="s">
        <v>2</v>
      </c>
      <c r="BB7" s="32" t="s">
        <v>2</v>
      </c>
      <c r="BC7" s="32" t="s">
        <v>3</v>
      </c>
      <c r="BD7" s="32" t="s">
        <v>2</v>
      </c>
      <c r="BE7" s="32" t="s">
        <v>2</v>
      </c>
      <c r="BF7" s="32" t="s">
        <v>3</v>
      </c>
      <c r="BG7" s="32"/>
      <c r="BH7" s="32"/>
      <c r="BI7" s="32"/>
      <c r="BJ7" s="32"/>
      <c r="BK7" s="32"/>
      <c r="BL7" s="32"/>
      <c r="BM7" s="33"/>
      <c r="BN7" s="70">
        <f aca="true" t="shared" si="4" ref="BN7:BN22">COUNTIF($AY7:$BM7,"а")*3+COUNTIF($AY7:$BM7,"б")*1+COUNTIF($AY7:$BM7,"в")*3</f>
        <v>20</v>
      </c>
      <c r="BO7" s="49">
        <f t="shared" si="0"/>
        <v>86</v>
      </c>
    </row>
    <row r="8" spans="1:67" ht="21" thickBot="1">
      <c r="A8" s="1">
        <v>3</v>
      </c>
      <c r="B8" s="6" t="s">
        <v>2</v>
      </c>
      <c r="C8" s="7" t="s">
        <v>3</v>
      </c>
      <c r="D8" s="7" t="s">
        <v>3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8"/>
      <c r="Q8" s="69">
        <f t="shared" si="1"/>
        <v>5</v>
      </c>
      <c r="R8" s="14" t="s">
        <v>2</v>
      </c>
      <c r="S8" s="15" t="s">
        <v>3</v>
      </c>
      <c r="T8" s="15" t="s">
        <v>6</v>
      </c>
      <c r="U8" s="15" t="s">
        <v>3</v>
      </c>
      <c r="V8" s="15" t="s">
        <v>6</v>
      </c>
      <c r="W8" s="15" t="s">
        <v>3</v>
      </c>
      <c r="X8" s="15" t="s">
        <v>2</v>
      </c>
      <c r="Y8" s="15" t="s">
        <v>6</v>
      </c>
      <c r="Z8" s="15" t="s">
        <v>3</v>
      </c>
      <c r="AA8" s="15" t="s">
        <v>2</v>
      </c>
      <c r="AB8" s="15" t="s">
        <v>2</v>
      </c>
      <c r="AC8" s="15"/>
      <c r="AD8" s="15"/>
      <c r="AE8" s="15"/>
      <c r="AF8" s="16"/>
      <c r="AG8" s="72">
        <f t="shared" si="2"/>
        <v>25</v>
      </c>
      <c r="AH8" s="51">
        <v>3</v>
      </c>
      <c r="AI8" s="22" t="s">
        <v>2</v>
      </c>
      <c r="AJ8" s="23" t="s">
        <v>2</v>
      </c>
      <c r="AK8" s="23" t="s">
        <v>2</v>
      </c>
      <c r="AL8" s="23" t="s">
        <v>3</v>
      </c>
      <c r="AM8" s="23" t="s">
        <v>3</v>
      </c>
      <c r="AN8" s="23" t="s">
        <v>6</v>
      </c>
      <c r="AO8" s="23" t="s">
        <v>2</v>
      </c>
      <c r="AP8" s="23" t="s">
        <v>6</v>
      </c>
      <c r="AQ8" s="23" t="s">
        <v>3</v>
      </c>
      <c r="AR8" s="23" t="s">
        <v>2</v>
      </c>
      <c r="AS8" s="23"/>
      <c r="AT8" s="23"/>
      <c r="AU8" s="23"/>
      <c r="AV8" s="23"/>
      <c r="AW8" s="24"/>
      <c r="AX8" s="71">
        <f t="shared" si="3"/>
        <v>24</v>
      </c>
      <c r="AY8" s="31" t="s">
        <v>6</v>
      </c>
      <c r="AZ8" s="32" t="s">
        <v>6</v>
      </c>
      <c r="BA8" s="32" t="s">
        <v>2</v>
      </c>
      <c r="BB8" s="32" t="s">
        <v>2</v>
      </c>
      <c r="BC8" s="32" t="s">
        <v>2</v>
      </c>
      <c r="BD8" s="32" t="s">
        <v>3</v>
      </c>
      <c r="BE8" s="32" t="s">
        <v>3</v>
      </c>
      <c r="BF8" s="32" t="s">
        <v>6</v>
      </c>
      <c r="BG8" s="32"/>
      <c r="BH8" s="32"/>
      <c r="BI8" s="32"/>
      <c r="BJ8" s="32"/>
      <c r="BK8" s="32"/>
      <c r="BL8" s="32"/>
      <c r="BM8" s="33"/>
      <c r="BN8" s="70">
        <f t="shared" si="4"/>
        <v>20</v>
      </c>
      <c r="BO8" s="49">
        <f t="shared" si="0"/>
        <v>74</v>
      </c>
    </row>
    <row r="9" spans="1:67" ht="21" thickBot="1">
      <c r="A9" s="1">
        <v>4</v>
      </c>
      <c r="B9" s="6" t="s">
        <v>3</v>
      </c>
      <c r="C9" s="7" t="s">
        <v>3</v>
      </c>
      <c r="D9" s="7" t="s">
        <v>6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8"/>
      <c r="Q9" s="69">
        <f>COUNTIF($B9:$P9,"а")*3+COUNTIF($B9:$P9,"б")*1+COUNTIF($B9:$P9,"в")*3</f>
        <v>5</v>
      </c>
      <c r="R9" s="14" t="s">
        <v>6</v>
      </c>
      <c r="S9" s="15" t="s">
        <v>3</v>
      </c>
      <c r="T9" s="15" t="s">
        <v>3</v>
      </c>
      <c r="U9" s="15" t="s">
        <v>6</v>
      </c>
      <c r="V9" s="15" t="s">
        <v>6</v>
      </c>
      <c r="W9" s="15" t="s">
        <v>3</v>
      </c>
      <c r="X9" s="15" t="s">
        <v>6</v>
      </c>
      <c r="Y9" s="15" t="s">
        <v>3</v>
      </c>
      <c r="Z9" s="15" t="s">
        <v>3</v>
      </c>
      <c r="AA9" s="15" t="s">
        <v>6</v>
      </c>
      <c r="AB9" s="15" t="s">
        <v>2</v>
      </c>
      <c r="AC9" s="15"/>
      <c r="AD9" s="15"/>
      <c r="AE9" s="15"/>
      <c r="AF9" s="16"/>
      <c r="AG9" s="72">
        <f t="shared" si="2"/>
        <v>23</v>
      </c>
      <c r="AH9" s="51">
        <v>4</v>
      </c>
      <c r="AI9" s="22" t="s">
        <v>6</v>
      </c>
      <c r="AJ9" s="23" t="s">
        <v>6</v>
      </c>
      <c r="AK9" s="23" t="s">
        <v>6</v>
      </c>
      <c r="AL9" s="23" t="s">
        <v>3</v>
      </c>
      <c r="AM9" s="23" t="s">
        <v>3</v>
      </c>
      <c r="AN9" s="23" t="s">
        <v>3</v>
      </c>
      <c r="AO9" s="23" t="s">
        <v>3</v>
      </c>
      <c r="AP9" s="23" t="s">
        <v>3</v>
      </c>
      <c r="AQ9" s="23" t="s">
        <v>3</v>
      </c>
      <c r="AR9" s="23" t="s">
        <v>6</v>
      </c>
      <c r="AS9" s="23"/>
      <c r="AT9" s="23"/>
      <c r="AU9" s="23"/>
      <c r="AV9" s="23"/>
      <c r="AW9" s="24"/>
      <c r="AX9" s="71">
        <f t="shared" si="3"/>
        <v>18</v>
      </c>
      <c r="AY9" s="31" t="s">
        <v>3</v>
      </c>
      <c r="AZ9" s="32" t="s">
        <v>3</v>
      </c>
      <c r="BA9" s="32" t="s">
        <v>2</v>
      </c>
      <c r="BB9" s="32" t="s">
        <v>6</v>
      </c>
      <c r="BC9" s="32" t="s">
        <v>3</v>
      </c>
      <c r="BD9" s="32" t="s">
        <v>6</v>
      </c>
      <c r="BE9" s="32" t="s">
        <v>3</v>
      </c>
      <c r="BF9" s="32" t="s">
        <v>3</v>
      </c>
      <c r="BG9" s="32"/>
      <c r="BH9" s="32"/>
      <c r="BI9" s="32"/>
      <c r="BJ9" s="32"/>
      <c r="BK9" s="32"/>
      <c r="BL9" s="32"/>
      <c r="BM9" s="33"/>
      <c r="BN9" s="70">
        <f t="shared" si="4"/>
        <v>14</v>
      </c>
      <c r="BO9" s="49">
        <f t="shared" si="0"/>
        <v>60</v>
      </c>
    </row>
    <row r="10" spans="1:67" ht="21" thickBot="1">
      <c r="A10" s="1">
        <v>5</v>
      </c>
      <c r="B10" s="6" t="s">
        <v>2</v>
      </c>
      <c r="C10" s="7" t="s">
        <v>2</v>
      </c>
      <c r="D10" s="7" t="s">
        <v>6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  <c r="Q10" s="69">
        <f>COUNTIF($B10:$P10,"а")*3+COUNTIF($B10:$P10,"б")*1+COUNTIF($B10:$P10,"в")*3</f>
        <v>9</v>
      </c>
      <c r="R10" s="14" t="s">
        <v>2</v>
      </c>
      <c r="S10" s="15" t="s">
        <v>3</v>
      </c>
      <c r="T10" s="15" t="s">
        <v>2</v>
      </c>
      <c r="U10" s="15" t="s">
        <v>6</v>
      </c>
      <c r="V10" s="15" t="s">
        <v>2</v>
      </c>
      <c r="W10" s="15" t="s">
        <v>6</v>
      </c>
      <c r="X10" s="15" t="s">
        <v>3</v>
      </c>
      <c r="Y10" s="15" t="s">
        <v>2</v>
      </c>
      <c r="Z10" s="15" t="s">
        <v>2</v>
      </c>
      <c r="AA10" s="15" t="s">
        <v>2</v>
      </c>
      <c r="AB10" s="15" t="s">
        <v>2</v>
      </c>
      <c r="AC10" s="15"/>
      <c r="AD10" s="15"/>
      <c r="AE10" s="15"/>
      <c r="AF10" s="16"/>
      <c r="AG10" s="72">
        <f t="shared" si="2"/>
        <v>29</v>
      </c>
      <c r="AH10" s="51">
        <v>5</v>
      </c>
      <c r="AI10" s="22" t="s">
        <v>6</v>
      </c>
      <c r="AJ10" s="23" t="s">
        <v>2</v>
      </c>
      <c r="AK10" s="23" t="s">
        <v>2</v>
      </c>
      <c r="AL10" s="23" t="s">
        <v>6</v>
      </c>
      <c r="AM10" s="23" t="s">
        <v>2</v>
      </c>
      <c r="AN10" s="23" t="s">
        <v>2</v>
      </c>
      <c r="AO10" s="23" t="s">
        <v>2</v>
      </c>
      <c r="AP10" s="23" t="s">
        <v>2</v>
      </c>
      <c r="AQ10" s="23" t="s">
        <v>6</v>
      </c>
      <c r="AR10" s="23" t="s">
        <v>6</v>
      </c>
      <c r="AS10" s="23"/>
      <c r="AT10" s="23"/>
      <c r="AU10" s="23"/>
      <c r="AV10" s="23"/>
      <c r="AW10" s="24"/>
      <c r="AX10" s="71">
        <f t="shared" si="3"/>
        <v>30</v>
      </c>
      <c r="AY10" s="31" t="s">
        <v>3</v>
      </c>
      <c r="AZ10" s="32" t="s">
        <v>3</v>
      </c>
      <c r="BA10" s="32" t="s">
        <v>2</v>
      </c>
      <c r="BB10" s="32" t="s">
        <v>3</v>
      </c>
      <c r="BC10" s="32" t="s">
        <v>2</v>
      </c>
      <c r="BD10" s="32" t="s">
        <v>6</v>
      </c>
      <c r="BE10" s="32" t="s">
        <v>2</v>
      </c>
      <c r="BF10" s="32" t="s">
        <v>6</v>
      </c>
      <c r="BG10" s="32"/>
      <c r="BH10" s="32"/>
      <c r="BI10" s="32"/>
      <c r="BJ10" s="32"/>
      <c r="BK10" s="32"/>
      <c r="BL10" s="32"/>
      <c r="BM10" s="33"/>
      <c r="BN10" s="70">
        <f t="shared" si="4"/>
        <v>18</v>
      </c>
      <c r="BO10" s="49">
        <f t="shared" si="0"/>
        <v>86</v>
      </c>
    </row>
    <row r="11" spans="1:67" ht="21" thickBot="1">
      <c r="A11" s="1">
        <v>6</v>
      </c>
      <c r="B11" s="6" t="s">
        <v>2</v>
      </c>
      <c r="C11" s="7" t="s">
        <v>2</v>
      </c>
      <c r="D11" s="7" t="s">
        <v>6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8"/>
      <c r="Q11" s="69">
        <f t="shared" si="1"/>
        <v>9</v>
      </c>
      <c r="R11" s="14" t="s">
        <v>6</v>
      </c>
      <c r="S11" s="15" t="s">
        <v>6</v>
      </c>
      <c r="T11" s="15" t="s">
        <v>6</v>
      </c>
      <c r="U11" s="15" t="s">
        <v>6</v>
      </c>
      <c r="V11" s="15" t="s">
        <v>6</v>
      </c>
      <c r="W11" s="15" t="s">
        <v>2</v>
      </c>
      <c r="X11" s="15" t="s">
        <v>2</v>
      </c>
      <c r="Y11" s="15" t="s">
        <v>6</v>
      </c>
      <c r="Z11" s="15" t="s">
        <v>2</v>
      </c>
      <c r="AA11" s="15" t="s">
        <v>2</v>
      </c>
      <c r="AB11" s="15" t="s">
        <v>6</v>
      </c>
      <c r="AC11" s="15"/>
      <c r="AD11" s="15"/>
      <c r="AE11" s="15"/>
      <c r="AF11" s="16"/>
      <c r="AG11" s="72">
        <f t="shared" si="2"/>
        <v>33</v>
      </c>
      <c r="AH11" s="51">
        <v>6</v>
      </c>
      <c r="AI11" s="22" t="s">
        <v>2</v>
      </c>
      <c r="AJ11" s="23" t="s">
        <v>6</v>
      </c>
      <c r="AK11" s="23" t="s">
        <v>6</v>
      </c>
      <c r="AL11" s="23" t="s">
        <v>6</v>
      </c>
      <c r="AM11" s="23" t="s">
        <v>6</v>
      </c>
      <c r="AN11" s="23" t="s">
        <v>6</v>
      </c>
      <c r="AO11" s="23" t="s">
        <v>6</v>
      </c>
      <c r="AP11" s="23" t="s">
        <v>6</v>
      </c>
      <c r="AQ11" s="23" t="s">
        <v>6</v>
      </c>
      <c r="AR11" s="23" t="s">
        <v>6</v>
      </c>
      <c r="AS11" s="23"/>
      <c r="AT11" s="23"/>
      <c r="AU11" s="23"/>
      <c r="AV11" s="23"/>
      <c r="AW11" s="24"/>
      <c r="AX11" s="71">
        <f t="shared" si="3"/>
        <v>30</v>
      </c>
      <c r="AY11" s="31" t="s">
        <v>6</v>
      </c>
      <c r="AZ11" s="32" t="s">
        <v>6</v>
      </c>
      <c r="BA11" s="32" t="s">
        <v>6</v>
      </c>
      <c r="BB11" s="32" t="s">
        <v>6</v>
      </c>
      <c r="BC11" s="32" t="s">
        <v>6</v>
      </c>
      <c r="BD11" s="32" t="s">
        <v>6</v>
      </c>
      <c r="BE11" s="32" t="s">
        <v>6</v>
      </c>
      <c r="BF11" s="32" t="s">
        <v>6</v>
      </c>
      <c r="BG11" s="32"/>
      <c r="BH11" s="32"/>
      <c r="BI11" s="32"/>
      <c r="BJ11" s="32"/>
      <c r="BK11" s="32"/>
      <c r="BL11" s="32"/>
      <c r="BM11" s="33"/>
      <c r="BN11" s="70">
        <f t="shared" si="4"/>
        <v>24</v>
      </c>
      <c r="BO11" s="49">
        <f t="shared" si="0"/>
        <v>96</v>
      </c>
    </row>
    <row r="12" spans="1:67" ht="21" thickBot="1">
      <c r="A12" s="1">
        <v>7</v>
      </c>
      <c r="B12" s="6" t="s">
        <v>2</v>
      </c>
      <c r="C12" s="7" t="s">
        <v>3</v>
      </c>
      <c r="D12" s="7" t="s">
        <v>2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8"/>
      <c r="Q12" s="69">
        <f t="shared" si="1"/>
        <v>7</v>
      </c>
      <c r="R12" s="14" t="s">
        <v>2</v>
      </c>
      <c r="S12" s="15" t="s">
        <v>2</v>
      </c>
      <c r="T12" s="15" t="s">
        <v>2</v>
      </c>
      <c r="U12" s="15" t="s">
        <v>3</v>
      </c>
      <c r="V12" s="15" t="s">
        <v>2</v>
      </c>
      <c r="W12" s="15" t="s">
        <v>2</v>
      </c>
      <c r="X12" s="15" t="s">
        <v>2</v>
      </c>
      <c r="Y12" s="15" t="s">
        <v>6</v>
      </c>
      <c r="Z12" s="15" t="s">
        <v>2</v>
      </c>
      <c r="AA12" s="15" t="s">
        <v>2</v>
      </c>
      <c r="AB12" s="15" t="s">
        <v>2</v>
      </c>
      <c r="AC12" s="15"/>
      <c r="AD12" s="15"/>
      <c r="AE12" s="15"/>
      <c r="AF12" s="16"/>
      <c r="AG12" s="72">
        <f t="shared" si="2"/>
        <v>31</v>
      </c>
      <c r="AH12" s="51">
        <v>7</v>
      </c>
      <c r="AI12" s="22" t="s">
        <v>3</v>
      </c>
      <c r="AJ12" s="23" t="s">
        <v>6</v>
      </c>
      <c r="AK12" s="23" t="s">
        <v>3</v>
      </c>
      <c r="AL12" s="23" t="s">
        <v>2</v>
      </c>
      <c r="AM12" s="23" t="s">
        <v>2</v>
      </c>
      <c r="AN12" s="23" t="s">
        <v>2</v>
      </c>
      <c r="AO12" s="23" t="s">
        <v>2</v>
      </c>
      <c r="AP12" s="23" t="s">
        <v>6</v>
      </c>
      <c r="AQ12" s="23" t="s">
        <v>3</v>
      </c>
      <c r="AR12" s="23" t="s">
        <v>2</v>
      </c>
      <c r="AS12" s="23"/>
      <c r="AT12" s="23"/>
      <c r="AU12" s="23"/>
      <c r="AV12" s="23"/>
      <c r="AW12" s="24"/>
      <c r="AX12" s="71">
        <f t="shared" si="3"/>
        <v>24</v>
      </c>
      <c r="AY12" s="31" t="s">
        <v>6</v>
      </c>
      <c r="AZ12" s="32" t="s">
        <v>6</v>
      </c>
      <c r="BA12" s="32" t="s">
        <v>2</v>
      </c>
      <c r="BB12" s="32" t="s">
        <v>2</v>
      </c>
      <c r="BC12" s="32" t="s">
        <v>3</v>
      </c>
      <c r="BD12" s="32" t="s">
        <v>6</v>
      </c>
      <c r="BE12" s="32" t="s">
        <v>3</v>
      </c>
      <c r="BF12" s="32" t="s">
        <v>3</v>
      </c>
      <c r="BG12" s="32"/>
      <c r="BH12" s="32"/>
      <c r="BI12" s="32"/>
      <c r="BJ12" s="32"/>
      <c r="BK12" s="32"/>
      <c r="BL12" s="32"/>
      <c r="BM12" s="33"/>
      <c r="BN12" s="70">
        <f t="shared" si="4"/>
        <v>18</v>
      </c>
      <c r="BO12" s="49">
        <f t="shared" si="0"/>
        <v>80</v>
      </c>
    </row>
    <row r="13" spans="1:67" ht="21" thickBot="1">
      <c r="A13" s="1">
        <v>8</v>
      </c>
      <c r="B13" s="6" t="s">
        <v>6</v>
      </c>
      <c r="C13" s="7" t="s">
        <v>2</v>
      </c>
      <c r="D13" s="7" t="s">
        <v>3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8"/>
      <c r="Q13" s="69">
        <f t="shared" si="1"/>
        <v>7</v>
      </c>
      <c r="R13" s="14" t="s">
        <v>3</v>
      </c>
      <c r="S13" s="15" t="s">
        <v>3</v>
      </c>
      <c r="T13" s="15" t="s">
        <v>3</v>
      </c>
      <c r="U13" s="15" t="s">
        <v>2</v>
      </c>
      <c r="V13" s="15" t="s">
        <v>6</v>
      </c>
      <c r="W13" s="15" t="s">
        <v>2</v>
      </c>
      <c r="X13" s="15" t="s">
        <v>2</v>
      </c>
      <c r="Y13" s="15" t="s">
        <v>3</v>
      </c>
      <c r="Z13" s="15" t="s">
        <v>2</v>
      </c>
      <c r="AA13" s="15" t="s">
        <v>6</v>
      </c>
      <c r="AB13" s="15" t="s">
        <v>2</v>
      </c>
      <c r="AC13" s="15"/>
      <c r="AD13" s="15"/>
      <c r="AE13" s="15"/>
      <c r="AF13" s="16"/>
      <c r="AG13" s="72">
        <f t="shared" si="2"/>
        <v>25</v>
      </c>
      <c r="AH13" s="51">
        <v>8</v>
      </c>
      <c r="AI13" s="22" t="s">
        <v>3</v>
      </c>
      <c r="AJ13" s="23" t="s">
        <v>6</v>
      </c>
      <c r="AK13" s="23" t="s">
        <v>3</v>
      </c>
      <c r="AL13" s="23" t="s">
        <v>2</v>
      </c>
      <c r="AM13" s="23" t="s">
        <v>2</v>
      </c>
      <c r="AN13" s="23" t="s">
        <v>3</v>
      </c>
      <c r="AO13" s="23" t="s">
        <v>3</v>
      </c>
      <c r="AP13" s="23" t="s">
        <v>2</v>
      </c>
      <c r="AQ13" s="23" t="s">
        <v>3</v>
      </c>
      <c r="AR13" s="23" t="s">
        <v>6</v>
      </c>
      <c r="AS13" s="23"/>
      <c r="AT13" s="23"/>
      <c r="AU13" s="23"/>
      <c r="AV13" s="23"/>
      <c r="AW13" s="24"/>
      <c r="AX13" s="71">
        <f t="shared" si="3"/>
        <v>20</v>
      </c>
      <c r="AY13" s="31" t="s">
        <v>3</v>
      </c>
      <c r="AZ13" s="32" t="s">
        <v>3</v>
      </c>
      <c r="BA13" s="32" t="s">
        <v>6</v>
      </c>
      <c r="BB13" s="32" t="s">
        <v>2</v>
      </c>
      <c r="BC13" s="32" t="s">
        <v>6</v>
      </c>
      <c r="BD13" s="32" t="s">
        <v>3</v>
      </c>
      <c r="BE13" s="32" t="s">
        <v>6</v>
      </c>
      <c r="BF13" s="32" t="s">
        <v>3</v>
      </c>
      <c r="BG13" s="32"/>
      <c r="BH13" s="32"/>
      <c r="BI13" s="32"/>
      <c r="BJ13" s="32"/>
      <c r="BK13" s="32"/>
      <c r="BL13" s="32"/>
      <c r="BM13" s="33"/>
      <c r="BN13" s="70">
        <f t="shared" si="4"/>
        <v>16</v>
      </c>
      <c r="BO13" s="49">
        <f t="shared" si="0"/>
        <v>68</v>
      </c>
    </row>
    <row r="14" spans="1:67" ht="21" thickBot="1">
      <c r="A14" s="1">
        <v>9</v>
      </c>
      <c r="B14" s="6" t="s">
        <v>2</v>
      </c>
      <c r="C14" s="7" t="s">
        <v>3</v>
      </c>
      <c r="D14" s="7" t="s">
        <v>6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8"/>
      <c r="Q14" s="69">
        <f t="shared" si="1"/>
        <v>7</v>
      </c>
      <c r="R14" s="14" t="s">
        <v>2</v>
      </c>
      <c r="S14" s="15" t="s">
        <v>2</v>
      </c>
      <c r="T14" s="15" t="s">
        <v>2</v>
      </c>
      <c r="U14" s="15" t="s">
        <v>2</v>
      </c>
      <c r="V14" s="15" t="s">
        <v>2</v>
      </c>
      <c r="W14" s="15" t="s">
        <v>2</v>
      </c>
      <c r="X14" s="15" t="s">
        <v>2</v>
      </c>
      <c r="Y14" s="15" t="s">
        <v>3</v>
      </c>
      <c r="Z14" s="15" t="s">
        <v>3</v>
      </c>
      <c r="AA14" s="15" t="s">
        <v>2</v>
      </c>
      <c r="AB14" s="15" t="s">
        <v>2</v>
      </c>
      <c r="AC14" s="15"/>
      <c r="AD14" s="15"/>
      <c r="AE14" s="15"/>
      <c r="AF14" s="16"/>
      <c r="AG14" s="72">
        <f t="shared" si="2"/>
        <v>29</v>
      </c>
      <c r="AH14" s="51">
        <v>9</v>
      </c>
      <c r="AI14" s="22" t="s">
        <v>2</v>
      </c>
      <c r="AJ14" s="23" t="s">
        <v>2</v>
      </c>
      <c r="AK14" s="23" t="s">
        <v>3</v>
      </c>
      <c r="AL14" s="23" t="s">
        <v>3</v>
      </c>
      <c r="AM14" s="23" t="s">
        <v>2</v>
      </c>
      <c r="AN14" s="23" t="s">
        <v>3</v>
      </c>
      <c r="AO14" s="23" t="s">
        <v>2</v>
      </c>
      <c r="AP14" s="23" t="s">
        <v>3</v>
      </c>
      <c r="AQ14" s="23" t="s">
        <v>2</v>
      </c>
      <c r="AR14" s="23" t="s">
        <v>2</v>
      </c>
      <c r="AS14" s="23"/>
      <c r="AT14" s="23"/>
      <c r="AU14" s="23"/>
      <c r="AV14" s="23"/>
      <c r="AW14" s="24"/>
      <c r="AX14" s="71">
        <f t="shared" si="3"/>
        <v>22</v>
      </c>
      <c r="AY14" s="31" t="s">
        <v>6</v>
      </c>
      <c r="AZ14" s="32" t="s">
        <v>6</v>
      </c>
      <c r="BA14" s="32" t="s">
        <v>2</v>
      </c>
      <c r="BB14" s="32" t="s">
        <v>2</v>
      </c>
      <c r="BC14" s="32" t="s">
        <v>2</v>
      </c>
      <c r="BD14" s="32" t="s">
        <v>2</v>
      </c>
      <c r="BE14" s="32" t="s">
        <v>3</v>
      </c>
      <c r="BF14" s="32" t="s">
        <v>2</v>
      </c>
      <c r="BG14" s="32"/>
      <c r="BH14" s="32"/>
      <c r="BI14" s="32"/>
      <c r="BJ14" s="32"/>
      <c r="BK14" s="32"/>
      <c r="BL14" s="32"/>
      <c r="BM14" s="33"/>
      <c r="BN14" s="70">
        <f t="shared" si="4"/>
        <v>22</v>
      </c>
      <c r="BO14" s="49">
        <f t="shared" si="0"/>
        <v>80</v>
      </c>
    </row>
    <row r="15" spans="1:67" ht="21" thickBot="1">
      <c r="A15" s="1">
        <v>10</v>
      </c>
      <c r="B15" s="6" t="s">
        <v>2</v>
      </c>
      <c r="C15" s="7" t="s">
        <v>2</v>
      </c>
      <c r="D15" s="7" t="s">
        <v>3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8"/>
      <c r="Q15" s="69">
        <f t="shared" si="1"/>
        <v>7</v>
      </c>
      <c r="R15" s="14" t="s">
        <v>6</v>
      </c>
      <c r="S15" s="15" t="s">
        <v>3</v>
      </c>
      <c r="T15" s="15" t="s">
        <v>3</v>
      </c>
      <c r="U15" s="15" t="s">
        <v>6</v>
      </c>
      <c r="V15" s="15" t="s">
        <v>2</v>
      </c>
      <c r="W15" s="15" t="s">
        <v>3</v>
      </c>
      <c r="X15" s="15" t="s">
        <v>2</v>
      </c>
      <c r="Y15" s="15" t="s">
        <v>2</v>
      </c>
      <c r="Z15" s="15" t="s">
        <v>2</v>
      </c>
      <c r="AA15" s="15" t="s">
        <v>2</v>
      </c>
      <c r="AB15" s="15" t="s">
        <v>6</v>
      </c>
      <c r="AC15" s="15"/>
      <c r="AD15" s="15"/>
      <c r="AE15" s="15"/>
      <c r="AF15" s="16"/>
      <c r="AG15" s="72">
        <f t="shared" si="2"/>
        <v>27</v>
      </c>
      <c r="AH15" s="51">
        <v>10</v>
      </c>
      <c r="AI15" s="22" t="s">
        <v>6</v>
      </c>
      <c r="AJ15" s="23" t="s">
        <v>2</v>
      </c>
      <c r="AK15" s="23" t="s">
        <v>2</v>
      </c>
      <c r="AL15" s="23" t="s">
        <v>6</v>
      </c>
      <c r="AM15" s="23" t="s">
        <v>6</v>
      </c>
      <c r="AN15" s="23" t="s">
        <v>2</v>
      </c>
      <c r="AO15" s="23" t="s">
        <v>2</v>
      </c>
      <c r="AP15" s="23" t="s">
        <v>3</v>
      </c>
      <c r="AQ15" s="23" t="s">
        <v>2</v>
      </c>
      <c r="AR15" s="23" t="s">
        <v>3</v>
      </c>
      <c r="AS15" s="23"/>
      <c r="AT15" s="23"/>
      <c r="AU15" s="23"/>
      <c r="AV15" s="23"/>
      <c r="AW15" s="24"/>
      <c r="AX15" s="71">
        <f t="shared" si="3"/>
        <v>26</v>
      </c>
      <c r="AY15" s="31" t="s">
        <v>6</v>
      </c>
      <c r="AZ15" s="32" t="s">
        <v>3</v>
      </c>
      <c r="BA15" s="32" t="s">
        <v>2</v>
      </c>
      <c r="BB15" s="32"/>
      <c r="BC15" s="32"/>
      <c r="BD15" s="32" t="s">
        <v>2</v>
      </c>
      <c r="BE15" s="32" t="s">
        <v>2</v>
      </c>
      <c r="BF15" s="32" t="s">
        <v>3</v>
      </c>
      <c r="BG15" s="32"/>
      <c r="BH15" s="32"/>
      <c r="BI15" s="32"/>
      <c r="BJ15" s="32"/>
      <c r="BK15" s="32"/>
      <c r="BL15" s="32"/>
      <c r="BM15" s="33"/>
      <c r="BN15" s="70">
        <f t="shared" si="4"/>
        <v>14</v>
      </c>
      <c r="BO15" s="49">
        <f t="shared" si="0"/>
        <v>74</v>
      </c>
    </row>
    <row r="16" spans="1:67" ht="21" thickBot="1">
      <c r="A16" s="1">
        <v>11</v>
      </c>
      <c r="B16" s="6" t="s">
        <v>2</v>
      </c>
      <c r="C16" s="7" t="s">
        <v>2</v>
      </c>
      <c r="D16" s="7" t="s">
        <v>6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69">
        <f t="shared" si="1"/>
        <v>9</v>
      </c>
      <c r="R16" s="14" t="s">
        <v>2</v>
      </c>
      <c r="S16" s="15" t="s">
        <v>3</v>
      </c>
      <c r="T16" s="15" t="s">
        <v>3</v>
      </c>
      <c r="U16" s="15" t="s">
        <v>6</v>
      </c>
      <c r="V16" s="15" t="s">
        <v>2</v>
      </c>
      <c r="W16" s="15" t="s">
        <v>6</v>
      </c>
      <c r="X16" s="15" t="s">
        <v>2</v>
      </c>
      <c r="Y16" s="15" t="s">
        <v>6</v>
      </c>
      <c r="Z16" s="15" t="s">
        <v>6</v>
      </c>
      <c r="AA16" s="15" t="s">
        <v>2</v>
      </c>
      <c r="AB16" s="15" t="s">
        <v>6</v>
      </c>
      <c r="AC16" s="15"/>
      <c r="AD16" s="15"/>
      <c r="AE16" s="15"/>
      <c r="AF16" s="16"/>
      <c r="AG16" s="72">
        <f t="shared" si="2"/>
        <v>29</v>
      </c>
      <c r="AH16" s="51">
        <v>11</v>
      </c>
      <c r="AI16" s="22" t="s">
        <v>2</v>
      </c>
      <c r="AJ16" s="23" t="s">
        <v>2</v>
      </c>
      <c r="AK16" s="23" t="s">
        <v>2</v>
      </c>
      <c r="AL16" s="23" t="s">
        <v>6</v>
      </c>
      <c r="AM16" s="23" t="s">
        <v>6</v>
      </c>
      <c r="AN16" s="23" t="s">
        <v>2</v>
      </c>
      <c r="AO16" s="23" t="s">
        <v>2</v>
      </c>
      <c r="AP16" s="23" t="s">
        <v>6</v>
      </c>
      <c r="AQ16" s="23" t="s">
        <v>6</v>
      </c>
      <c r="AR16" s="23" t="s">
        <v>3</v>
      </c>
      <c r="AS16" s="23"/>
      <c r="AT16" s="23"/>
      <c r="AU16" s="23"/>
      <c r="AV16" s="23"/>
      <c r="AW16" s="24"/>
      <c r="AX16" s="71">
        <f t="shared" si="3"/>
        <v>28</v>
      </c>
      <c r="AY16" s="31" t="s">
        <v>6</v>
      </c>
      <c r="AZ16" s="32" t="s">
        <v>3</v>
      </c>
      <c r="BA16" s="32" t="s">
        <v>2</v>
      </c>
      <c r="BB16" s="32"/>
      <c r="BC16" s="32" t="s">
        <v>2</v>
      </c>
      <c r="BD16" s="32" t="s">
        <v>6</v>
      </c>
      <c r="BE16" s="32" t="s">
        <v>2</v>
      </c>
      <c r="BF16" s="32" t="s">
        <v>3</v>
      </c>
      <c r="BG16" s="32"/>
      <c r="BH16" s="32"/>
      <c r="BI16" s="32"/>
      <c r="BJ16" s="32"/>
      <c r="BK16" s="32"/>
      <c r="BL16" s="32"/>
      <c r="BM16" s="33"/>
      <c r="BN16" s="70">
        <f t="shared" si="4"/>
        <v>17</v>
      </c>
      <c r="BO16" s="49">
        <f t="shared" si="0"/>
        <v>83</v>
      </c>
    </row>
    <row r="17" spans="1:67" ht="21" thickBot="1">
      <c r="A17" s="1">
        <v>12</v>
      </c>
      <c r="B17" s="6" t="s">
        <v>6</v>
      </c>
      <c r="C17" s="7" t="s">
        <v>6</v>
      </c>
      <c r="D17" s="7" t="s">
        <v>2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8"/>
      <c r="Q17" s="69">
        <f t="shared" si="1"/>
        <v>9</v>
      </c>
      <c r="R17" s="14" t="s">
        <v>2</v>
      </c>
      <c r="S17" s="15" t="s">
        <v>6</v>
      </c>
      <c r="T17" s="15" t="s">
        <v>6</v>
      </c>
      <c r="U17" s="15" t="s">
        <v>6</v>
      </c>
      <c r="V17" s="15" t="s">
        <v>6</v>
      </c>
      <c r="W17" s="15" t="s">
        <v>2</v>
      </c>
      <c r="X17" s="15" t="s">
        <v>6</v>
      </c>
      <c r="Y17" s="15" t="s">
        <v>3</v>
      </c>
      <c r="Z17" s="15" t="s">
        <v>6</v>
      </c>
      <c r="AA17" s="15" t="s">
        <v>3</v>
      </c>
      <c r="AB17" s="15" t="s">
        <v>3</v>
      </c>
      <c r="AC17" s="15"/>
      <c r="AD17" s="15"/>
      <c r="AE17" s="15"/>
      <c r="AF17" s="16"/>
      <c r="AG17" s="72">
        <f t="shared" si="2"/>
        <v>27</v>
      </c>
      <c r="AH17" s="51">
        <v>12</v>
      </c>
      <c r="AI17" s="22" t="s">
        <v>6</v>
      </c>
      <c r="AJ17" s="23" t="s">
        <v>3</v>
      </c>
      <c r="AK17" s="23" t="s">
        <v>2</v>
      </c>
      <c r="AL17" s="23" t="s">
        <v>3</v>
      </c>
      <c r="AM17" s="23" t="s">
        <v>6</v>
      </c>
      <c r="AN17" s="23" t="s">
        <v>2</v>
      </c>
      <c r="AO17" s="23" t="s">
        <v>2</v>
      </c>
      <c r="AP17" s="23" t="s">
        <v>6</v>
      </c>
      <c r="AQ17" s="23" t="s">
        <v>3</v>
      </c>
      <c r="AR17" s="23" t="s">
        <v>6</v>
      </c>
      <c r="AS17" s="23"/>
      <c r="AT17" s="23"/>
      <c r="AU17" s="23"/>
      <c r="AV17" s="23"/>
      <c r="AW17" s="24"/>
      <c r="AX17" s="71">
        <f t="shared" si="3"/>
        <v>24</v>
      </c>
      <c r="AY17" s="31" t="s">
        <v>6</v>
      </c>
      <c r="AZ17" s="32" t="s">
        <v>3</v>
      </c>
      <c r="BA17" s="32" t="s">
        <v>3</v>
      </c>
      <c r="BB17" s="32"/>
      <c r="BC17" s="32" t="s">
        <v>3</v>
      </c>
      <c r="BD17" s="32" t="s">
        <v>3</v>
      </c>
      <c r="BE17" s="32" t="s">
        <v>6</v>
      </c>
      <c r="BF17" s="32" t="s">
        <v>6</v>
      </c>
      <c r="BG17" s="32"/>
      <c r="BH17" s="32"/>
      <c r="BI17" s="32"/>
      <c r="BJ17" s="32"/>
      <c r="BK17" s="32"/>
      <c r="BL17" s="32"/>
      <c r="BM17" s="33"/>
      <c r="BN17" s="70">
        <f t="shared" si="4"/>
        <v>13</v>
      </c>
      <c r="BO17" s="49">
        <f t="shared" si="0"/>
        <v>73</v>
      </c>
    </row>
    <row r="18" spans="1:67" ht="21" thickBot="1">
      <c r="A18" s="1">
        <v>13</v>
      </c>
      <c r="B18" s="6" t="s">
        <v>2</v>
      </c>
      <c r="C18" s="7" t="s">
        <v>6</v>
      </c>
      <c r="D18" s="7" t="s">
        <v>6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8"/>
      <c r="Q18" s="69">
        <f t="shared" si="1"/>
        <v>9</v>
      </c>
      <c r="R18" s="14" t="s">
        <v>2</v>
      </c>
      <c r="S18" s="15" t="s">
        <v>2</v>
      </c>
      <c r="T18" s="15" t="s">
        <v>2</v>
      </c>
      <c r="U18" s="15" t="s">
        <v>2</v>
      </c>
      <c r="V18" s="15" t="s">
        <v>2</v>
      </c>
      <c r="W18" s="15" t="s">
        <v>2</v>
      </c>
      <c r="X18" s="15" t="s">
        <v>2</v>
      </c>
      <c r="Y18" s="15" t="s">
        <v>3</v>
      </c>
      <c r="Z18" s="15" t="s">
        <v>3</v>
      </c>
      <c r="AA18" s="15" t="s">
        <v>2</v>
      </c>
      <c r="AB18" s="15" t="s">
        <v>2</v>
      </c>
      <c r="AC18" s="15"/>
      <c r="AD18" s="15"/>
      <c r="AE18" s="15"/>
      <c r="AF18" s="16"/>
      <c r="AG18" s="72">
        <f t="shared" si="2"/>
        <v>29</v>
      </c>
      <c r="AH18" s="51">
        <v>13</v>
      </c>
      <c r="AI18" s="22" t="s">
        <v>2</v>
      </c>
      <c r="AJ18" s="23" t="s">
        <v>2</v>
      </c>
      <c r="AK18" s="23" t="s">
        <v>2</v>
      </c>
      <c r="AL18" s="23" t="s">
        <v>2</v>
      </c>
      <c r="AM18" s="23" t="s">
        <v>2</v>
      </c>
      <c r="AN18" s="23" t="s">
        <v>2</v>
      </c>
      <c r="AO18" s="23" t="s">
        <v>2</v>
      </c>
      <c r="AP18" s="23" t="s">
        <v>2</v>
      </c>
      <c r="AQ18" s="23" t="s">
        <v>3</v>
      </c>
      <c r="AR18" s="23" t="s">
        <v>2</v>
      </c>
      <c r="AS18" s="23"/>
      <c r="AT18" s="23"/>
      <c r="AU18" s="23"/>
      <c r="AV18" s="23"/>
      <c r="AW18" s="24"/>
      <c r="AX18" s="71">
        <f t="shared" si="3"/>
        <v>28</v>
      </c>
      <c r="AY18" s="31" t="s">
        <v>2</v>
      </c>
      <c r="AZ18" s="32" t="s">
        <v>2</v>
      </c>
      <c r="BA18" s="32" t="s">
        <v>2</v>
      </c>
      <c r="BB18" s="32"/>
      <c r="BC18" s="32" t="s">
        <v>2</v>
      </c>
      <c r="BD18" s="32" t="s">
        <v>2</v>
      </c>
      <c r="BE18" s="32" t="s">
        <v>2</v>
      </c>
      <c r="BF18" s="32" t="s">
        <v>2</v>
      </c>
      <c r="BG18" s="32"/>
      <c r="BH18" s="32"/>
      <c r="BI18" s="32"/>
      <c r="BJ18" s="32"/>
      <c r="BK18" s="32"/>
      <c r="BL18" s="32"/>
      <c r="BM18" s="33"/>
      <c r="BN18" s="70">
        <f t="shared" si="4"/>
        <v>21</v>
      </c>
      <c r="BO18" s="49">
        <f t="shared" si="0"/>
        <v>87</v>
      </c>
    </row>
    <row r="19" spans="1:67" ht="21" thickBot="1">
      <c r="A19" s="1">
        <v>14</v>
      </c>
      <c r="B19" s="6" t="s">
        <v>2</v>
      </c>
      <c r="C19" s="7" t="s">
        <v>2</v>
      </c>
      <c r="D19" s="7" t="s">
        <v>3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8"/>
      <c r="Q19" s="69">
        <f t="shared" si="1"/>
        <v>7</v>
      </c>
      <c r="R19" s="14" t="s">
        <v>3</v>
      </c>
      <c r="S19" s="15" t="s">
        <v>3</v>
      </c>
      <c r="T19" s="15" t="s">
        <v>2</v>
      </c>
      <c r="U19" s="15" t="s">
        <v>2</v>
      </c>
      <c r="V19" s="15" t="s">
        <v>2</v>
      </c>
      <c r="W19" s="15" t="s">
        <v>3</v>
      </c>
      <c r="X19" s="15" t="s">
        <v>2</v>
      </c>
      <c r="Y19" s="15" t="s">
        <v>3</v>
      </c>
      <c r="Z19" s="15" t="s">
        <v>2</v>
      </c>
      <c r="AA19" s="15" t="s">
        <v>2</v>
      </c>
      <c r="AB19" s="15" t="s">
        <v>2</v>
      </c>
      <c r="AC19" s="15"/>
      <c r="AD19" s="15"/>
      <c r="AE19" s="15"/>
      <c r="AF19" s="16"/>
      <c r="AG19" s="72">
        <f t="shared" si="2"/>
        <v>25</v>
      </c>
      <c r="AH19" s="51">
        <v>14</v>
      </c>
      <c r="AI19" s="22" t="s">
        <v>2</v>
      </c>
      <c r="AJ19" s="23" t="s">
        <v>2</v>
      </c>
      <c r="AK19" s="23" t="s">
        <v>3</v>
      </c>
      <c r="AL19" s="23" t="s">
        <v>2</v>
      </c>
      <c r="AM19" s="23" t="s">
        <v>3</v>
      </c>
      <c r="AN19" s="23" t="s">
        <v>2</v>
      </c>
      <c r="AO19" s="23" t="s">
        <v>2</v>
      </c>
      <c r="AP19" s="23" t="s">
        <v>6</v>
      </c>
      <c r="AQ19" s="23" t="s">
        <v>2</v>
      </c>
      <c r="AR19" s="23" t="s">
        <v>2</v>
      </c>
      <c r="AS19" s="23"/>
      <c r="AT19" s="23"/>
      <c r="AU19" s="23"/>
      <c r="AV19" s="23"/>
      <c r="AW19" s="24"/>
      <c r="AX19" s="71">
        <f t="shared" si="3"/>
        <v>26</v>
      </c>
      <c r="AY19" s="31" t="s">
        <v>2</v>
      </c>
      <c r="AZ19" s="32" t="s">
        <v>3</v>
      </c>
      <c r="BA19" s="32" t="s">
        <v>2</v>
      </c>
      <c r="BB19" s="32"/>
      <c r="BC19" s="32" t="s">
        <v>2</v>
      </c>
      <c r="BD19" s="32" t="s">
        <v>2</v>
      </c>
      <c r="BE19" s="32" t="s">
        <v>2</v>
      </c>
      <c r="BF19" s="32" t="s">
        <v>3</v>
      </c>
      <c r="BG19" s="32"/>
      <c r="BH19" s="32"/>
      <c r="BI19" s="32"/>
      <c r="BJ19" s="32"/>
      <c r="BK19" s="32"/>
      <c r="BL19" s="32"/>
      <c r="BM19" s="33"/>
      <c r="BN19" s="70">
        <f t="shared" si="4"/>
        <v>17</v>
      </c>
      <c r="BO19" s="49">
        <f t="shared" si="0"/>
        <v>75</v>
      </c>
    </row>
    <row r="20" spans="1:67" ht="21" thickBot="1">
      <c r="A20" s="1">
        <v>15</v>
      </c>
      <c r="B20" s="6" t="s">
        <v>3</v>
      </c>
      <c r="C20" s="7" t="s">
        <v>2</v>
      </c>
      <c r="D20" s="7" t="s">
        <v>2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8"/>
      <c r="Q20" s="69">
        <f t="shared" si="1"/>
        <v>7</v>
      </c>
      <c r="R20" s="14" t="s">
        <v>3</v>
      </c>
      <c r="S20" s="15" t="s">
        <v>3</v>
      </c>
      <c r="T20" s="15" t="s">
        <v>2</v>
      </c>
      <c r="U20" s="15" t="s">
        <v>3</v>
      </c>
      <c r="V20" s="15" t="s">
        <v>2</v>
      </c>
      <c r="W20" s="15" t="s">
        <v>3</v>
      </c>
      <c r="X20" s="15" t="s">
        <v>2</v>
      </c>
      <c r="Y20" s="15" t="s">
        <v>2</v>
      </c>
      <c r="Z20" s="15" t="s">
        <v>2</v>
      </c>
      <c r="AA20" s="15" t="s">
        <v>3</v>
      </c>
      <c r="AB20" s="15" t="s">
        <v>2</v>
      </c>
      <c r="AC20" s="15"/>
      <c r="AD20" s="15"/>
      <c r="AE20" s="15"/>
      <c r="AF20" s="16"/>
      <c r="AG20" s="72">
        <f t="shared" si="2"/>
        <v>23</v>
      </c>
      <c r="AH20" s="51">
        <v>15</v>
      </c>
      <c r="AI20" s="22" t="s">
        <v>3</v>
      </c>
      <c r="AJ20" s="23" t="s">
        <v>3</v>
      </c>
      <c r="AK20" s="23" t="s">
        <v>2</v>
      </c>
      <c r="AL20" s="23" t="s">
        <v>2</v>
      </c>
      <c r="AM20" s="23" t="s">
        <v>3</v>
      </c>
      <c r="AN20" s="23" t="s">
        <v>2</v>
      </c>
      <c r="AO20" s="23" t="s">
        <v>6</v>
      </c>
      <c r="AP20" s="23" t="s">
        <v>2</v>
      </c>
      <c r="AQ20" s="23" t="s">
        <v>3</v>
      </c>
      <c r="AR20" s="23" t="s">
        <v>6</v>
      </c>
      <c r="AS20" s="23"/>
      <c r="AT20" s="23"/>
      <c r="AU20" s="23"/>
      <c r="AV20" s="23"/>
      <c r="AW20" s="24"/>
      <c r="AX20" s="71">
        <f t="shared" si="3"/>
        <v>22</v>
      </c>
      <c r="AY20" s="31" t="s">
        <v>2</v>
      </c>
      <c r="AZ20" s="32" t="s">
        <v>3</v>
      </c>
      <c r="BA20" s="32" t="s">
        <v>3</v>
      </c>
      <c r="BB20" s="32"/>
      <c r="BC20" s="32" t="s">
        <v>3</v>
      </c>
      <c r="BD20" s="32" t="s">
        <v>2</v>
      </c>
      <c r="BE20" s="32" t="s">
        <v>3</v>
      </c>
      <c r="BF20" s="32" t="s">
        <v>2</v>
      </c>
      <c r="BG20" s="32"/>
      <c r="BH20" s="32"/>
      <c r="BI20" s="32"/>
      <c r="BJ20" s="32"/>
      <c r="BK20" s="32"/>
      <c r="BL20" s="32"/>
      <c r="BM20" s="33"/>
      <c r="BN20" s="70">
        <f t="shared" si="4"/>
        <v>13</v>
      </c>
      <c r="BO20" s="49">
        <f t="shared" si="0"/>
        <v>65</v>
      </c>
    </row>
    <row r="21" spans="1:67" ht="21" thickBot="1">
      <c r="A21" s="1">
        <v>16</v>
      </c>
      <c r="B21" s="6" t="s">
        <v>2</v>
      </c>
      <c r="C21" s="7" t="s">
        <v>2</v>
      </c>
      <c r="D21" s="7" t="s">
        <v>2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8"/>
      <c r="Q21" s="69">
        <f t="shared" si="1"/>
        <v>9</v>
      </c>
      <c r="R21" s="14" t="s">
        <v>2</v>
      </c>
      <c r="S21" s="15" t="s">
        <v>3</v>
      </c>
      <c r="T21" s="15" t="s">
        <v>2</v>
      </c>
      <c r="U21" s="15" t="s">
        <v>2</v>
      </c>
      <c r="V21" s="15" t="s">
        <v>6</v>
      </c>
      <c r="W21" s="15" t="s">
        <v>2</v>
      </c>
      <c r="X21" s="15" t="s">
        <v>2</v>
      </c>
      <c r="Y21" s="15" t="s">
        <v>3</v>
      </c>
      <c r="Z21" s="15" t="s">
        <v>2</v>
      </c>
      <c r="AA21" s="15" t="s">
        <v>2</v>
      </c>
      <c r="AB21" s="15" t="s">
        <v>3</v>
      </c>
      <c r="AC21" s="15"/>
      <c r="AD21" s="15"/>
      <c r="AE21" s="15"/>
      <c r="AF21" s="16"/>
      <c r="AG21" s="72">
        <f t="shared" si="2"/>
        <v>27</v>
      </c>
      <c r="AH21" s="51">
        <v>16</v>
      </c>
      <c r="AI21" s="22" t="s">
        <v>2</v>
      </c>
      <c r="AJ21" s="23" t="s">
        <v>3</v>
      </c>
      <c r="AK21" s="23" t="s">
        <v>2</v>
      </c>
      <c r="AL21" s="23" t="s">
        <v>2</v>
      </c>
      <c r="AM21" s="23" t="s">
        <v>6</v>
      </c>
      <c r="AN21" s="23" t="s">
        <v>3</v>
      </c>
      <c r="AO21" s="23" t="s">
        <v>3</v>
      </c>
      <c r="AP21" s="23" t="s">
        <v>3</v>
      </c>
      <c r="AQ21" s="23" t="s">
        <v>2</v>
      </c>
      <c r="AR21" s="23" t="s">
        <v>2</v>
      </c>
      <c r="AS21" s="23"/>
      <c r="AT21" s="23"/>
      <c r="AU21" s="23"/>
      <c r="AV21" s="23"/>
      <c r="AW21" s="24"/>
      <c r="AX21" s="71">
        <f t="shared" si="3"/>
        <v>22</v>
      </c>
      <c r="AY21" s="31" t="s">
        <v>3</v>
      </c>
      <c r="AZ21" s="32" t="s">
        <v>3</v>
      </c>
      <c r="BA21" s="32" t="s">
        <v>6</v>
      </c>
      <c r="BB21" s="32"/>
      <c r="BC21" s="32" t="s">
        <v>6</v>
      </c>
      <c r="BD21" s="32" t="s">
        <v>3</v>
      </c>
      <c r="BE21" s="32" t="s">
        <v>6</v>
      </c>
      <c r="BF21" s="32" t="s">
        <v>6</v>
      </c>
      <c r="BG21" s="32"/>
      <c r="BH21" s="32"/>
      <c r="BI21" s="32"/>
      <c r="BJ21" s="32"/>
      <c r="BK21" s="32"/>
      <c r="BL21" s="32"/>
      <c r="BM21" s="33"/>
      <c r="BN21" s="70">
        <f t="shared" si="4"/>
        <v>15</v>
      </c>
      <c r="BO21" s="49">
        <f t="shared" si="0"/>
        <v>73</v>
      </c>
    </row>
    <row r="22" spans="1:67" ht="21" thickBot="1">
      <c r="A22" s="1">
        <v>17</v>
      </c>
      <c r="B22" s="6" t="s">
        <v>3</v>
      </c>
      <c r="C22" s="7" t="s">
        <v>2</v>
      </c>
      <c r="D22" s="7" t="s">
        <v>3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8"/>
      <c r="Q22" s="69">
        <f t="shared" si="1"/>
        <v>5</v>
      </c>
      <c r="R22" s="14" t="s">
        <v>2</v>
      </c>
      <c r="S22" s="15" t="s">
        <v>2</v>
      </c>
      <c r="T22" s="15" t="s">
        <v>2</v>
      </c>
      <c r="U22" s="15" t="s">
        <v>2</v>
      </c>
      <c r="V22" s="15" t="s">
        <v>2</v>
      </c>
      <c r="W22" s="15" t="s">
        <v>6</v>
      </c>
      <c r="X22" s="15" t="s">
        <v>2</v>
      </c>
      <c r="Y22" s="15" t="s">
        <v>2</v>
      </c>
      <c r="Z22" s="15" t="s">
        <v>2</v>
      </c>
      <c r="AA22" s="15" t="s">
        <v>2</v>
      </c>
      <c r="AB22" s="15" t="s">
        <v>2</v>
      </c>
      <c r="AC22" s="15"/>
      <c r="AD22" s="15"/>
      <c r="AE22" s="15"/>
      <c r="AF22" s="16"/>
      <c r="AG22" s="72">
        <f t="shared" si="2"/>
        <v>33</v>
      </c>
      <c r="AH22" s="51">
        <v>17</v>
      </c>
      <c r="AI22" s="22" t="s">
        <v>2</v>
      </c>
      <c r="AJ22" s="23" t="s">
        <v>3</v>
      </c>
      <c r="AK22" s="23" t="s">
        <v>2</v>
      </c>
      <c r="AL22" s="23" t="s">
        <v>2</v>
      </c>
      <c r="AM22" s="23" t="s">
        <v>2</v>
      </c>
      <c r="AN22" s="23" t="s">
        <v>2</v>
      </c>
      <c r="AO22" s="23" t="s">
        <v>2</v>
      </c>
      <c r="AP22" s="23" t="s">
        <v>2</v>
      </c>
      <c r="AQ22" s="23" t="s">
        <v>2</v>
      </c>
      <c r="AR22" s="23" t="s">
        <v>2</v>
      </c>
      <c r="AS22" s="23"/>
      <c r="AT22" s="23"/>
      <c r="AU22" s="23"/>
      <c r="AV22" s="23"/>
      <c r="AW22" s="24"/>
      <c r="AX22" s="71">
        <f t="shared" si="3"/>
        <v>28</v>
      </c>
      <c r="AY22" s="31" t="s">
        <v>2</v>
      </c>
      <c r="AZ22" s="32" t="s">
        <v>3</v>
      </c>
      <c r="BA22" s="32" t="s">
        <v>3</v>
      </c>
      <c r="BB22" s="32"/>
      <c r="BC22" s="32" t="s">
        <v>2</v>
      </c>
      <c r="BD22" s="32" t="s">
        <v>2</v>
      </c>
      <c r="BE22" s="32" t="s">
        <v>3</v>
      </c>
      <c r="BF22" s="32" t="s">
        <v>2</v>
      </c>
      <c r="BG22" s="32"/>
      <c r="BH22" s="32"/>
      <c r="BI22" s="32"/>
      <c r="BJ22" s="32"/>
      <c r="BK22" s="32"/>
      <c r="BL22" s="32"/>
      <c r="BM22" s="33"/>
      <c r="BN22" s="70">
        <f t="shared" si="4"/>
        <v>15</v>
      </c>
      <c r="BO22" s="49">
        <f t="shared" si="0"/>
        <v>81</v>
      </c>
    </row>
    <row r="23" spans="1:67" ht="26.25" thickBot="1">
      <c r="A23" s="3" t="s">
        <v>5</v>
      </c>
      <c r="B23" s="9">
        <f>COUNTIF(B$6:B$22,"а")*3+COUNTIF(B$6:B$22,"б")*1+COUNTIF(B$6:B$22,"в")*3</f>
        <v>45</v>
      </c>
      <c r="C23" s="10">
        <f aca="true" t="shared" si="5" ref="C23:BM23">COUNTIF(C$6:C$22,"а")*3+COUNTIF(C$6:C$22,"б")*1+COUNTIF(C$6:C$22,"в")*3</f>
        <v>43</v>
      </c>
      <c r="D23" s="10">
        <f t="shared" si="5"/>
        <v>41</v>
      </c>
      <c r="E23" s="10">
        <f t="shared" si="5"/>
        <v>0</v>
      </c>
      <c r="F23" s="10">
        <f t="shared" si="5"/>
        <v>0</v>
      </c>
      <c r="G23" s="10">
        <f t="shared" si="5"/>
        <v>0</v>
      </c>
      <c r="H23" s="10">
        <f t="shared" si="5"/>
        <v>0</v>
      </c>
      <c r="I23" s="10">
        <f t="shared" si="5"/>
        <v>0</v>
      </c>
      <c r="J23" s="10">
        <f t="shared" si="5"/>
        <v>0</v>
      </c>
      <c r="K23" s="10">
        <f t="shared" si="5"/>
        <v>0</v>
      </c>
      <c r="L23" s="10">
        <f t="shared" si="5"/>
        <v>0</v>
      </c>
      <c r="M23" s="10">
        <f t="shared" si="5"/>
        <v>0</v>
      </c>
      <c r="N23" s="10">
        <f t="shared" si="5"/>
        <v>0</v>
      </c>
      <c r="O23" s="10">
        <f t="shared" si="5"/>
        <v>0</v>
      </c>
      <c r="P23" s="11">
        <f t="shared" si="5"/>
        <v>0</v>
      </c>
      <c r="Q23" s="80">
        <f>SUM(B23:P23)/COUNTIF(B23:P23,"&lt;&gt;0")</f>
        <v>43</v>
      </c>
      <c r="R23" s="17">
        <f>COUNTIF(R$6:R$22,"а")*3+COUNTIF(R$6:R$22,"б")*1+COUNTIF(R$6:R$22,"в")*3</f>
        <v>45</v>
      </c>
      <c r="S23" s="18">
        <f t="shared" si="5"/>
        <v>31</v>
      </c>
      <c r="T23" s="18">
        <f t="shared" si="5"/>
        <v>43</v>
      </c>
      <c r="U23" s="18">
        <f t="shared" si="5"/>
        <v>41</v>
      </c>
      <c r="V23" s="18">
        <f t="shared" si="5"/>
        <v>51</v>
      </c>
      <c r="W23" s="18">
        <f t="shared" si="5"/>
        <v>41</v>
      </c>
      <c r="X23" s="18">
        <f t="shared" si="5"/>
        <v>49</v>
      </c>
      <c r="Y23" s="18">
        <f t="shared" si="5"/>
        <v>37</v>
      </c>
      <c r="Z23" s="18">
        <f t="shared" si="5"/>
        <v>43</v>
      </c>
      <c r="AA23" s="18">
        <f t="shared" si="5"/>
        <v>47</v>
      </c>
      <c r="AB23" s="18">
        <f t="shared" si="5"/>
        <v>47</v>
      </c>
      <c r="AC23" s="18">
        <f t="shared" si="5"/>
        <v>0</v>
      </c>
      <c r="AD23" s="18">
        <f t="shared" si="5"/>
        <v>0</v>
      </c>
      <c r="AE23" s="18">
        <f t="shared" si="5"/>
        <v>0</v>
      </c>
      <c r="AF23" s="19">
        <f t="shared" si="5"/>
        <v>0</v>
      </c>
      <c r="AG23" s="80">
        <f>SUM(R23:AF23)/COUNTIF(R23:AF23,"&lt;&gt;0")</f>
        <v>43.18181818181818</v>
      </c>
      <c r="AH23" s="3" t="s">
        <v>5</v>
      </c>
      <c r="AI23" s="25">
        <f>COUNTIF(AI$6:AI$22,"а")*3+COUNTIF(AI$6:AI$22,"б")*1+COUNTIF(AI$6:AI$22,"в")*3</f>
        <v>43</v>
      </c>
      <c r="AJ23" s="26">
        <f t="shared" si="5"/>
        <v>43</v>
      </c>
      <c r="AK23" s="26">
        <f t="shared" si="5"/>
        <v>43</v>
      </c>
      <c r="AL23" s="26">
        <f t="shared" si="5"/>
        <v>43</v>
      </c>
      <c r="AM23" s="26">
        <f t="shared" si="5"/>
        <v>43</v>
      </c>
      <c r="AN23" s="26">
        <f t="shared" si="5"/>
        <v>43</v>
      </c>
      <c r="AO23" s="26">
        <f t="shared" si="5"/>
        <v>45</v>
      </c>
      <c r="AP23" s="26">
        <f t="shared" si="5"/>
        <v>43</v>
      </c>
      <c r="AQ23" s="26">
        <f t="shared" si="5"/>
        <v>37</v>
      </c>
      <c r="AR23" s="26">
        <f t="shared" si="5"/>
        <v>47</v>
      </c>
      <c r="AS23" s="26">
        <f t="shared" si="5"/>
        <v>0</v>
      </c>
      <c r="AT23" s="26">
        <f t="shared" si="5"/>
        <v>0</v>
      </c>
      <c r="AU23" s="26">
        <f t="shared" si="5"/>
        <v>0</v>
      </c>
      <c r="AV23" s="26">
        <f t="shared" si="5"/>
        <v>0</v>
      </c>
      <c r="AW23" s="27">
        <f t="shared" si="5"/>
        <v>0</v>
      </c>
      <c r="AX23" s="80">
        <f>SUM(AI23:AW23)/COUNTIF(AI23:AW23,"&lt;&gt;0")</f>
        <v>43</v>
      </c>
      <c r="AY23" s="34">
        <f>COUNTIF(AY$6:AY$22,"а")*3+COUNTIF(AY$6:AY$22,"б")*1+COUNTIF(AY$6:AY$22,"в")*3</f>
        <v>43</v>
      </c>
      <c r="AZ23" s="35">
        <f t="shared" si="5"/>
        <v>31</v>
      </c>
      <c r="BA23" s="35">
        <f t="shared" si="5"/>
        <v>45</v>
      </c>
      <c r="BB23" s="35">
        <f t="shared" si="5"/>
        <v>25</v>
      </c>
      <c r="BC23" s="35">
        <f t="shared" si="5"/>
        <v>38</v>
      </c>
      <c r="BD23" s="35">
        <f t="shared" si="5"/>
        <v>43</v>
      </c>
      <c r="BE23" s="35">
        <f t="shared" si="5"/>
        <v>39</v>
      </c>
      <c r="BF23" s="35">
        <f t="shared" si="5"/>
        <v>37</v>
      </c>
      <c r="BG23" s="35">
        <f t="shared" si="5"/>
        <v>0</v>
      </c>
      <c r="BH23" s="35">
        <f t="shared" si="5"/>
        <v>0</v>
      </c>
      <c r="BI23" s="35">
        <f t="shared" si="5"/>
        <v>0</v>
      </c>
      <c r="BJ23" s="35">
        <f t="shared" si="5"/>
        <v>0</v>
      </c>
      <c r="BK23" s="35">
        <f t="shared" si="5"/>
        <v>0</v>
      </c>
      <c r="BL23" s="35">
        <f t="shared" si="5"/>
        <v>0</v>
      </c>
      <c r="BM23" s="36">
        <f t="shared" si="5"/>
        <v>0</v>
      </c>
      <c r="BN23" s="80">
        <f>SUM(AY23:BM23)/COUNTIF(AY23:BM23,"&lt;&gt;0")</f>
        <v>37.625</v>
      </c>
      <c r="BO23" s="50">
        <f>AVERAGE(BN23,AX23,AG23,Q23)</f>
        <v>41.70170454545455</v>
      </c>
    </row>
    <row r="24" ht="13.5" thickBot="1"/>
    <row r="25" spans="2:65" ht="12.75">
      <c r="B25" s="107" t="s">
        <v>7</v>
      </c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9"/>
      <c r="R25" s="110" t="s">
        <v>8</v>
      </c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1"/>
      <c r="AI25" s="112" t="s">
        <v>9</v>
      </c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3"/>
      <c r="AY25" s="114" t="s">
        <v>10</v>
      </c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5"/>
    </row>
    <row r="26" spans="2:65" ht="12.75">
      <c r="B26" s="4">
        <v>7</v>
      </c>
      <c r="C26" s="5">
        <v>20</v>
      </c>
      <c r="D26" s="5">
        <v>14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41"/>
      <c r="R26" s="12">
        <v>15</v>
      </c>
      <c r="S26" s="13">
        <v>13</v>
      </c>
      <c r="T26" s="13">
        <v>12</v>
      </c>
      <c r="U26" s="13">
        <v>11</v>
      </c>
      <c r="V26" s="13">
        <v>4</v>
      </c>
      <c r="W26" s="13">
        <v>2</v>
      </c>
      <c r="X26" s="13">
        <v>10</v>
      </c>
      <c r="Y26" s="13">
        <v>19</v>
      </c>
      <c r="Z26" s="13">
        <v>29</v>
      </c>
      <c r="AA26" s="13">
        <v>6</v>
      </c>
      <c r="AB26" s="13">
        <v>32</v>
      </c>
      <c r="AC26" s="13"/>
      <c r="AD26" s="13"/>
      <c r="AE26" s="13"/>
      <c r="AF26" s="39"/>
      <c r="AI26" s="73">
        <v>1</v>
      </c>
      <c r="AJ26" s="74">
        <v>2</v>
      </c>
      <c r="AK26" s="74">
        <v>3</v>
      </c>
      <c r="AL26" s="21">
        <v>33</v>
      </c>
      <c r="AM26" s="21">
        <v>31</v>
      </c>
      <c r="AN26" s="21">
        <v>16</v>
      </c>
      <c r="AO26" s="21">
        <v>5</v>
      </c>
      <c r="AP26" s="21">
        <v>23</v>
      </c>
      <c r="AQ26" s="21">
        <v>17</v>
      </c>
      <c r="AR26" s="21">
        <v>18</v>
      </c>
      <c r="AS26" s="21"/>
      <c r="AT26" s="21"/>
      <c r="AU26" s="21"/>
      <c r="AV26" s="21"/>
      <c r="AW26" s="37"/>
      <c r="AY26" s="28">
        <v>27</v>
      </c>
      <c r="AZ26" s="29">
        <v>26</v>
      </c>
      <c r="BA26" s="29">
        <v>24</v>
      </c>
      <c r="BB26" s="29">
        <v>9</v>
      </c>
      <c r="BC26" s="29">
        <v>22</v>
      </c>
      <c r="BD26" s="29">
        <v>21</v>
      </c>
      <c r="BE26" s="29">
        <v>3</v>
      </c>
      <c r="BF26" s="29">
        <v>8</v>
      </c>
      <c r="BG26" s="29"/>
      <c r="BH26" s="29"/>
      <c r="BI26" s="29"/>
      <c r="BJ26" s="29"/>
      <c r="BK26" s="29"/>
      <c r="BL26" s="29"/>
      <c r="BM26" s="30"/>
    </row>
    <row r="27" spans="1:67" ht="25.5">
      <c r="A27" s="76" t="s">
        <v>20</v>
      </c>
      <c r="B27" s="78">
        <f>COUNTIF(B$6,"а")*3+COUNTIF(B$11:B$12,"а")*3+COUNTIF(B$6,"б")*1+COUNTIF(B$11:B$12,"б")*1+COUNTIF(B$6,"в")*2+COUNTIF(B$11:B$12,"в")*2</f>
        <v>9</v>
      </c>
      <c r="C27" s="78">
        <f aca="true" t="shared" si="6" ref="C27:AF27">COUNTIF(C$6,"а")*3+COUNTIF(C$11:C$12,"а")*3+COUNTIF(C$6,"б")*1+COUNTIF(C$11:C$12,"б")*1+COUNTIF(C$6,"в")*2+COUNTIF(C$11:C$12,"в")*2</f>
        <v>6</v>
      </c>
      <c r="D27" s="78">
        <f t="shared" si="6"/>
        <v>7</v>
      </c>
      <c r="E27" s="78">
        <f t="shared" si="6"/>
        <v>0</v>
      </c>
      <c r="F27" s="78">
        <f t="shared" si="6"/>
        <v>0</v>
      </c>
      <c r="G27" s="78">
        <f t="shared" si="6"/>
        <v>0</v>
      </c>
      <c r="H27" s="78">
        <f t="shared" si="6"/>
        <v>0</v>
      </c>
      <c r="I27" s="78">
        <f t="shared" si="6"/>
        <v>0</v>
      </c>
      <c r="J27" s="78">
        <f t="shared" si="6"/>
        <v>0</v>
      </c>
      <c r="K27" s="78">
        <f t="shared" si="6"/>
        <v>0</v>
      </c>
      <c r="L27" s="78">
        <f t="shared" si="6"/>
        <v>0</v>
      </c>
      <c r="M27" s="78">
        <f t="shared" si="6"/>
        <v>0</v>
      </c>
      <c r="N27" s="78">
        <f t="shared" si="6"/>
        <v>0</v>
      </c>
      <c r="O27" s="78">
        <f t="shared" si="6"/>
        <v>0</v>
      </c>
      <c r="P27" s="78">
        <f t="shared" si="6"/>
        <v>0</v>
      </c>
      <c r="Q27" s="80">
        <f>SUM(B27:P27)/COUNTIF(B27:P27,"&lt;&gt;0")</f>
        <v>7.333333333333333</v>
      </c>
      <c r="R27" s="79">
        <f t="shared" si="6"/>
        <v>8</v>
      </c>
      <c r="S27" s="79">
        <f t="shared" si="6"/>
        <v>7</v>
      </c>
      <c r="T27" s="79">
        <f t="shared" si="6"/>
        <v>8</v>
      </c>
      <c r="U27" s="79">
        <f t="shared" si="6"/>
        <v>4</v>
      </c>
      <c r="V27" s="79">
        <f t="shared" si="6"/>
        <v>8</v>
      </c>
      <c r="W27" s="79">
        <f t="shared" si="6"/>
        <v>9</v>
      </c>
      <c r="X27" s="79">
        <f t="shared" si="6"/>
        <v>9</v>
      </c>
      <c r="Y27" s="79">
        <f t="shared" si="6"/>
        <v>7</v>
      </c>
      <c r="Z27" s="79">
        <f t="shared" si="6"/>
        <v>9</v>
      </c>
      <c r="AA27" s="79">
        <f t="shared" si="6"/>
        <v>9</v>
      </c>
      <c r="AB27" s="79">
        <f t="shared" si="6"/>
        <v>8</v>
      </c>
      <c r="AC27" s="79">
        <f t="shared" si="6"/>
        <v>0</v>
      </c>
      <c r="AD27" s="79">
        <f t="shared" si="6"/>
        <v>0</v>
      </c>
      <c r="AE27" s="79">
        <f t="shared" si="6"/>
        <v>0</v>
      </c>
      <c r="AF27" s="79">
        <f t="shared" si="6"/>
        <v>0</v>
      </c>
      <c r="AG27" s="80">
        <f aca="true" t="shared" si="7" ref="AG27:AG34">SUM(R27:AF27)/COUNTIF(R27:AF27,"&lt;&gt;0")</f>
        <v>7.818181818181818</v>
      </c>
      <c r="AH27" s="76" t="s">
        <v>20</v>
      </c>
      <c r="AI27" s="81">
        <f aca="true" t="shared" si="8" ref="AI27:BM27">COUNTIF(AI$6,"а")*3+COUNTIF(AI$11:AI$12,"а")*3+COUNTIF(AI$6,"б")*1+COUNTIF(AI$11:AI$12,"б")*1+COUNTIF(AI$6,"в")*2+COUNTIF(AI$11:AI$12,"в")*2</f>
        <v>6</v>
      </c>
      <c r="AJ27" s="81">
        <f t="shared" si="8"/>
        <v>7</v>
      </c>
      <c r="AK27" s="81">
        <f t="shared" si="8"/>
        <v>6</v>
      </c>
      <c r="AL27" s="81">
        <f t="shared" si="8"/>
        <v>8</v>
      </c>
      <c r="AM27" s="81">
        <f t="shared" si="8"/>
        <v>8</v>
      </c>
      <c r="AN27" s="81">
        <f t="shared" si="8"/>
        <v>7</v>
      </c>
      <c r="AO27" s="81">
        <f t="shared" si="8"/>
        <v>7</v>
      </c>
      <c r="AP27" s="81">
        <f t="shared" si="8"/>
        <v>6</v>
      </c>
      <c r="AQ27" s="81">
        <f t="shared" si="8"/>
        <v>5</v>
      </c>
      <c r="AR27" s="81">
        <f t="shared" si="8"/>
        <v>8</v>
      </c>
      <c r="AS27" s="81">
        <f t="shared" si="8"/>
        <v>0</v>
      </c>
      <c r="AT27" s="81">
        <f t="shared" si="8"/>
        <v>0</v>
      </c>
      <c r="AU27" s="81">
        <f t="shared" si="8"/>
        <v>0</v>
      </c>
      <c r="AV27" s="81">
        <f t="shared" si="8"/>
        <v>0</v>
      </c>
      <c r="AW27" s="81">
        <f t="shared" si="8"/>
        <v>0</v>
      </c>
      <c r="AX27" s="80">
        <f aca="true" t="shared" si="9" ref="AX27:AX35">SUM(AI27:AW27)/COUNTIF(AI27:AW27,"&lt;&gt;0")</f>
        <v>6.8</v>
      </c>
      <c r="AY27" s="82">
        <f t="shared" si="8"/>
        <v>6</v>
      </c>
      <c r="AZ27" s="82">
        <f t="shared" si="8"/>
        <v>7</v>
      </c>
      <c r="BA27" s="82">
        <f t="shared" si="8"/>
        <v>8</v>
      </c>
      <c r="BB27" s="82">
        <f t="shared" si="8"/>
        <v>8</v>
      </c>
      <c r="BC27" s="82">
        <f t="shared" si="8"/>
        <v>6</v>
      </c>
      <c r="BD27" s="82">
        <f t="shared" si="8"/>
        <v>7</v>
      </c>
      <c r="BE27" s="82">
        <f t="shared" si="8"/>
        <v>6</v>
      </c>
      <c r="BF27" s="82">
        <f t="shared" si="8"/>
        <v>6</v>
      </c>
      <c r="BG27" s="82">
        <f t="shared" si="8"/>
        <v>0</v>
      </c>
      <c r="BH27" s="82">
        <f t="shared" si="8"/>
        <v>0</v>
      </c>
      <c r="BI27" s="82">
        <f t="shared" si="8"/>
        <v>0</v>
      </c>
      <c r="BJ27" s="82">
        <f t="shared" si="8"/>
        <v>0</v>
      </c>
      <c r="BK27" s="82">
        <f t="shared" si="8"/>
        <v>0</v>
      </c>
      <c r="BL27" s="82">
        <f t="shared" si="8"/>
        <v>0</v>
      </c>
      <c r="BM27" s="82">
        <f t="shared" si="8"/>
        <v>0</v>
      </c>
      <c r="BN27" s="80">
        <f aca="true" t="shared" si="10" ref="BN27:BN34">SUM(AY27:BM27)/COUNTIF(AY27:BM27,"&lt;&gt;0")</f>
        <v>6.75</v>
      </c>
      <c r="BO27" s="75"/>
    </row>
    <row r="28" spans="1:67" ht="12.75">
      <c r="A28" s="76" t="s">
        <v>24</v>
      </c>
      <c r="B28" s="78">
        <f>COUNTIF(B$7:B$10,"а")*3+COUNTIF(B$7:B$10,"б")*1+COUNTIF(B$7:B$10,"в")*2</f>
        <v>9</v>
      </c>
      <c r="C28" s="78">
        <f aca="true" t="shared" si="11" ref="C28:AF28">COUNTIF(C$7:C$10,"а")*3+COUNTIF(C$7:C$10,"б")*1+COUNTIF(C$7:C$10,"в")*2</f>
        <v>7</v>
      </c>
      <c r="D28" s="78">
        <f t="shared" si="11"/>
        <v>7</v>
      </c>
      <c r="E28" s="78">
        <f t="shared" si="11"/>
        <v>0</v>
      </c>
      <c r="F28" s="78">
        <f t="shared" si="11"/>
        <v>0</v>
      </c>
      <c r="G28" s="78">
        <f t="shared" si="11"/>
        <v>0</v>
      </c>
      <c r="H28" s="78">
        <f t="shared" si="11"/>
        <v>0</v>
      </c>
      <c r="I28" s="78">
        <f t="shared" si="11"/>
        <v>0</v>
      </c>
      <c r="J28" s="78">
        <f t="shared" si="11"/>
        <v>0</v>
      </c>
      <c r="K28" s="78">
        <f t="shared" si="11"/>
        <v>0</v>
      </c>
      <c r="L28" s="78">
        <f t="shared" si="11"/>
        <v>0</v>
      </c>
      <c r="M28" s="78">
        <f t="shared" si="11"/>
        <v>0</v>
      </c>
      <c r="N28" s="78">
        <f t="shared" si="11"/>
        <v>0</v>
      </c>
      <c r="O28" s="78">
        <f t="shared" si="11"/>
        <v>0</v>
      </c>
      <c r="P28" s="78">
        <f t="shared" si="11"/>
        <v>0</v>
      </c>
      <c r="Q28" s="84">
        <f aca="true" t="shared" si="12" ref="Q28:Q35">SUM(B28:P28)/COUNTIF(B28:P28,"&lt;&gt;0")</f>
        <v>7.666666666666667</v>
      </c>
      <c r="R28" s="79">
        <f t="shared" si="11"/>
        <v>10</v>
      </c>
      <c r="S28" s="79">
        <f t="shared" si="11"/>
        <v>4</v>
      </c>
      <c r="T28" s="79">
        <f t="shared" si="11"/>
        <v>9</v>
      </c>
      <c r="U28" s="79">
        <f t="shared" si="11"/>
        <v>6</v>
      </c>
      <c r="V28" s="79">
        <f t="shared" si="11"/>
        <v>9</v>
      </c>
      <c r="W28" s="79">
        <f t="shared" si="11"/>
        <v>6</v>
      </c>
      <c r="X28" s="79">
        <f t="shared" si="11"/>
        <v>9</v>
      </c>
      <c r="Y28" s="79">
        <f t="shared" si="11"/>
        <v>8</v>
      </c>
      <c r="Z28" s="79">
        <f t="shared" si="11"/>
        <v>8</v>
      </c>
      <c r="AA28" s="79">
        <f t="shared" si="11"/>
        <v>11</v>
      </c>
      <c r="AB28" s="79">
        <f t="shared" si="11"/>
        <v>11</v>
      </c>
      <c r="AC28" s="79">
        <f t="shared" si="11"/>
        <v>0</v>
      </c>
      <c r="AD28" s="79">
        <f t="shared" si="11"/>
        <v>0</v>
      </c>
      <c r="AE28" s="79">
        <f t="shared" si="11"/>
        <v>0</v>
      </c>
      <c r="AF28" s="79">
        <f t="shared" si="11"/>
        <v>0</v>
      </c>
      <c r="AG28" s="84">
        <f t="shared" si="7"/>
        <v>8.272727272727273</v>
      </c>
      <c r="AH28" s="76" t="s">
        <v>24</v>
      </c>
      <c r="AI28" s="81">
        <f aca="true" t="shared" si="13" ref="AI28:BM28">COUNTIF(AI$7:AI$10,"а")*3+COUNTIF(AI$7:AI$10,"б")*1+COUNTIF(AI$7:AI$10,"в")*2</f>
        <v>8</v>
      </c>
      <c r="AJ28" s="81">
        <f t="shared" si="13"/>
        <v>11</v>
      </c>
      <c r="AK28" s="81">
        <f t="shared" si="13"/>
        <v>10</v>
      </c>
      <c r="AL28" s="81">
        <f t="shared" si="13"/>
        <v>6</v>
      </c>
      <c r="AM28" s="81">
        <f t="shared" si="13"/>
        <v>7</v>
      </c>
      <c r="AN28" s="81">
        <f t="shared" si="13"/>
        <v>8</v>
      </c>
      <c r="AO28" s="81">
        <f t="shared" si="13"/>
        <v>9</v>
      </c>
      <c r="AP28" s="81">
        <f t="shared" si="13"/>
        <v>8</v>
      </c>
      <c r="AQ28" s="81">
        <f t="shared" si="13"/>
        <v>6</v>
      </c>
      <c r="AR28" s="81">
        <f t="shared" si="13"/>
        <v>10</v>
      </c>
      <c r="AS28" s="81">
        <f t="shared" si="13"/>
        <v>0</v>
      </c>
      <c r="AT28" s="81">
        <f t="shared" si="13"/>
        <v>0</v>
      </c>
      <c r="AU28" s="81">
        <f t="shared" si="13"/>
        <v>0</v>
      </c>
      <c r="AV28" s="81">
        <f t="shared" si="13"/>
        <v>0</v>
      </c>
      <c r="AW28" s="81">
        <f t="shared" si="13"/>
        <v>0</v>
      </c>
      <c r="AX28" s="84">
        <f t="shared" si="9"/>
        <v>8.3</v>
      </c>
      <c r="AY28" s="82">
        <f t="shared" si="13"/>
        <v>6</v>
      </c>
      <c r="AZ28" s="82">
        <f t="shared" si="13"/>
        <v>6</v>
      </c>
      <c r="BA28" s="82">
        <f t="shared" si="13"/>
        <v>12</v>
      </c>
      <c r="BB28" s="82">
        <f t="shared" si="13"/>
        <v>9</v>
      </c>
      <c r="BC28" s="82">
        <f t="shared" si="13"/>
        <v>8</v>
      </c>
      <c r="BD28" s="82">
        <f t="shared" si="13"/>
        <v>8</v>
      </c>
      <c r="BE28" s="82">
        <f t="shared" si="13"/>
        <v>8</v>
      </c>
      <c r="BF28" s="82">
        <f t="shared" si="13"/>
        <v>6</v>
      </c>
      <c r="BG28" s="82">
        <f t="shared" si="13"/>
        <v>0</v>
      </c>
      <c r="BH28" s="82">
        <f t="shared" si="13"/>
        <v>0</v>
      </c>
      <c r="BI28" s="82">
        <f t="shared" si="13"/>
        <v>0</v>
      </c>
      <c r="BJ28" s="82">
        <f t="shared" si="13"/>
        <v>0</v>
      </c>
      <c r="BK28" s="82">
        <f t="shared" si="13"/>
        <v>0</v>
      </c>
      <c r="BL28" s="82">
        <f t="shared" si="13"/>
        <v>0</v>
      </c>
      <c r="BM28" s="82">
        <f t="shared" si="13"/>
        <v>0</v>
      </c>
      <c r="BN28" s="84">
        <f t="shared" si="10"/>
        <v>7.875</v>
      </c>
      <c r="BO28" s="83">
        <f>AVERAGE(BN28,AX28,AG28,Q28)</f>
        <v>8.028598484848485</v>
      </c>
    </row>
    <row r="29" spans="1:67" ht="15.75" customHeight="1">
      <c r="A29" s="76" t="s">
        <v>25</v>
      </c>
      <c r="B29" s="78">
        <f>COUNTIF(B$19,"а")*3+COUNTIF(B$19,"б")*1+COUNTIF(B$19,"в")*2+COUNTIF(B$13,"а")*3+COUNTIF(B$13,"б")*1+COUNTIF(B$13,"в")*2</f>
        <v>5</v>
      </c>
      <c r="C29" s="78">
        <f aca="true" t="shared" si="14" ref="C29:AF29">COUNTIF(C$19,"а")*3+COUNTIF(C$19,"б")*1+COUNTIF(C$19,"в")*2+COUNTIF(C$13,"а")*3+COUNTIF(C$13,"б")*1+COUNTIF(C$13,"в")*2</f>
        <v>6</v>
      </c>
      <c r="D29" s="78">
        <f t="shared" si="14"/>
        <v>2</v>
      </c>
      <c r="E29" s="78">
        <f t="shared" si="14"/>
        <v>0</v>
      </c>
      <c r="F29" s="78">
        <f t="shared" si="14"/>
        <v>0</v>
      </c>
      <c r="G29" s="78">
        <f t="shared" si="14"/>
        <v>0</v>
      </c>
      <c r="H29" s="78">
        <f t="shared" si="14"/>
        <v>0</v>
      </c>
      <c r="I29" s="78">
        <f t="shared" si="14"/>
        <v>0</v>
      </c>
      <c r="J29" s="78">
        <f t="shared" si="14"/>
        <v>0</v>
      </c>
      <c r="K29" s="78">
        <f t="shared" si="14"/>
        <v>0</v>
      </c>
      <c r="L29" s="78">
        <f t="shared" si="14"/>
        <v>0</v>
      </c>
      <c r="M29" s="78">
        <f t="shared" si="14"/>
        <v>0</v>
      </c>
      <c r="N29" s="78">
        <f t="shared" si="14"/>
        <v>0</v>
      </c>
      <c r="O29" s="78">
        <f t="shared" si="14"/>
        <v>0</v>
      </c>
      <c r="P29" s="78">
        <f t="shared" si="14"/>
        <v>0</v>
      </c>
      <c r="Q29" s="84">
        <f t="shared" si="12"/>
        <v>4.333333333333333</v>
      </c>
      <c r="R29" s="79">
        <f t="shared" si="14"/>
        <v>2</v>
      </c>
      <c r="S29" s="79">
        <f t="shared" si="14"/>
        <v>2</v>
      </c>
      <c r="T29" s="79">
        <f t="shared" si="14"/>
        <v>4</v>
      </c>
      <c r="U29" s="79">
        <f t="shared" si="14"/>
        <v>6</v>
      </c>
      <c r="V29" s="79">
        <f t="shared" si="14"/>
        <v>5</v>
      </c>
      <c r="W29" s="79">
        <f t="shared" si="14"/>
        <v>4</v>
      </c>
      <c r="X29" s="79">
        <f t="shared" si="14"/>
        <v>6</v>
      </c>
      <c r="Y29" s="79">
        <f t="shared" si="14"/>
        <v>2</v>
      </c>
      <c r="Z29" s="79">
        <f t="shared" si="14"/>
        <v>6</v>
      </c>
      <c r="AA29" s="79">
        <f t="shared" si="14"/>
        <v>5</v>
      </c>
      <c r="AB29" s="79">
        <f t="shared" si="14"/>
        <v>6</v>
      </c>
      <c r="AC29" s="79">
        <f t="shared" si="14"/>
        <v>0</v>
      </c>
      <c r="AD29" s="79">
        <f t="shared" si="14"/>
        <v>0</v>
      </c>
      <c r="AE29" s="79">
        <f t="shared" si="14"/>
        <v>0</v>
      </c>
      <c r="AF29" s="79">
        <f t="shared" si="14"/>
        <v>0</v>
      </c>
      <c r="AG29" s="84">
        <f t="shared" si="7"/>
        <v>4.363636363636363</v>
      </c>
      <c r="AH29" s="76" t="s">
        <v>25</v>
      </c>
      <c r="AI29" s="81">
        <f aca="true" t="shared" si="15" ref="AI29:BM29">COUNTIF(AI$19,"а")*3+COUNTIF(AI$19,"б")*1+COUNTIF(AI$19,"в")*2+COUNTIF(AI$13,"а")*3+COUNTIF(AI$13,"б")*1+COUNTIF(AI$13,"в")*2</f>
        <v>4</v>
      </c>
      <c r="AJ29" s="81">
        <f t="shared" si="15"/>
        <v>5</v>
      </c>
      <c r="AK29" s="81">
        <f t="shared" si="15"/>
        <v>2</v>
      </c>
      <c r="AL29" s="81">
        <f t="shared" si="15"/>
        <v>6</v>
      </c>
      <c r="AM29" s="81">
        <f t="shared" si="15"/>
        <v>4</v>
      </c>
      <c r="AN29" s="81">
        <f t="shared" si="15"/>
        <v>4</v>
      </c>
      <c r="AO29" s="81">
        <f t="shared" si="15"/>
        <v>4</v>
      </c>
      <c r="AP29" s="81">
        <f t="shared" si="15"/>
        <v>5</v>
      </c>
      <c r="AQ29" s="81">
        <f t="shared" si="15"/>
        <v>4</v>
      </c>
      <c r="AR29" s="81">
        <f t="shared" si="15"/>
        <v>5</v>
      </c>
      <c r="AS29" s="81">
        <f t="shared" si="15"/>
        <v>0</v>
      </c>
      <c r="AT29" s="81">
        <f t="shared" si="15"/>
        <v>0</v>
      </c>
      <c r="AU29" s="81">
        <f t="shared" si="15"/>
        <v>0</v>
      </c>
      <c r="AV29" s="81">
        <f t="shared" si="15"/>
        <v>0</v>
      </c>
      <c r="AW29" s="81">
        <f t="shared" si="15"/>
        <v>0</v>
      </c>
      <c r="AX29" s="84">
        <f t="shared" si="9"/>
        <v>4.3</v>
      </c>
      <c r="AY29" s="82">
        <f t="shared" si="15"/>
        <v>4</v>
      </c>
      <c r="AZ29" s="82">
        <f t="shared" si="15"/>
        <v>2</v>
      </c>
      <c r="BA29" s="82">
        <f t="shared" si="15"/>
        <v>5</v>
      </c>
      <c r="BB29" s="82">
        <f t="shared" si="15"/>
        <v>3</v>
      </c>
      <c r="BC29" s="82">
        <f t="shared" si="15"/>
        <v>5</v>
      </c>
      <c r="BD29" s="82">
        <f t="shared" si="15"/>
        <v>4</v>
      </c>
      <c r="BE29" s="82">
        <f t="shared" si="15"/>
        <v>5</v>
      </c>
      <c r="BF29" s="82">
        <f t="shared" si="15"/>
        <v>2</v>
      </c>
      <c r="BG29" s="82">
        <f t="shared" si="15"/>
        <v>0</v>
      </c>
      <c r="BH29" s="82">
        <f t="shared" si="15"/>
        <v>0</v>
      </c>
      <c r="BI29" s="82">
        <f t="shared" si="15"/>
        <v>0</v>
      </c>
      <c r="BJ29" s="82">
        <f t="shared" si="15"/>
        <v>0</v>
      </c>
      <c r="BK29" s="82">
        <f t="shared" si="15"/>
        <v>0</v>
      </c>
      <c r="BL29" s="82">
        <f t="shared" si="15"/>
        <v>0</v>
      </c>
      <c r="BM29" s="82">
        <f t="shared" si="15"/>
        <v>0</v>
      </c>
      <c r="BN29" s="84">
        <f t="shared" si="10"/>
        <v>3.75</v>
      </c>
      <c r="BO29" s="83">
        <f aca="true" t="shared" si="16" ref="BO29:BO35">AVERAGE(BN29,AX29,AG29,Q29)</f>
        <v>4.186742424242424</v>
      </c>
    </row>
    <row r="30" spans="1:67" ht="25.5">
      <c r="A30" s="76" t="s">
        <v>26</v>
      </c>
      <c r="B30" s="78">
        <f>COUNTIF(B$14,"а")*3+COUNTIF(B$14,"б")*1+COUNTIF(B$14,"в")*2</f>
        <v>3</v>
      </c>
      <c r="C30" s="78">
        <f aca="true" t="shared" si="17" ref="C30:AF30">COUNTIF(C$14,"а")*3+COUNTIF(C$14,"б")*1+COUNTIF(C$14,"в")*2</f>
        <v>1</v>
      </c>
      <c r="D30" s="78">
        <f t="shared" si="17"/>
        <v>2</v>
      </c>
      <c r="E30" s="78">
        <f t="shared" si="17"/>
        <v>0</v>
      </c>
      <c r="F30" s="78">
        <f t="shared" si="17"/>
        <v>0</v>
      </c>
      <c r="G30" s="78">
        <f t="shared" si="17"/>
        <v>0</v>
      </c>
      <c r="H30" s="78">
        <f t="shared" si="17"/>
        <v>0</v>
      </c>
      <c r="I30" s="78">
        <f t="shared" si="17"/>
        <v>0</v>
      </c>
      <c r="J30" s="78">
        <f t="shared" si="17"/>
        <v>0</v>
      </c>
      <c r="K30" s="78">
        <f t="shared" si="17"/>
        <v>0</v>
      </c>
      <c r="L30" s="78">
        <f t="shared" si="17"/>
        <v>0</v>
      </c>
      <c r="M30" s="78">
        <f t="shared" si="17"/>
        <v>0</v>
      </c>
      <c r="N30" s="78">
        <f t="shared" si="17"/>
        <v>0</v>
      </c>
      <c r="O30" s="78">
        <f t="shared" si="17"/>
        <v>0</v>
      </c>
      <c r="P30" s="78">
        <f t="shared" si="17"/>
        <v>0</v>
      </c>
      <c r="Q30" s="84">
        <f t="shared" si="12"/>
        <v>2</v>
      </c>
      <c r="R30" s="79">
        <f t="shared" si="17"/>
        <v>3</v>
      </c>
      <c r="S30" s="79">
        <f t="shared" si="17"/>
        <v>3</v>
      </c>
      <c r="T30" s="79">
        <f t="shared" si="17"/>
        <v>3</v>
      </c>
      <c r="U30" s="79">
        <f t="shared" si="17"/>
        <v>3</v>
      </c>
      <c r="V30" s="79">
        <f t="shared" si="17"/>
        <v>3</v>
      </c>
      <c r="W30" s="79">
        <f t="shared" si="17"/>
        <v>3</v>
      </c>
      <c r="X30" s="79">
        <f t="shared" si="17"/>
        <v>3</v>
      </c>
      <c r="Y30" s="79">
        <f t="shared" si="17"/>
        <v>1</v>
      </c>
      <c r="Z30" s="79">
        <f t="shared" si="17"/>
        <v>1</v>
      </c>
      <c r="AA30" s="79">
        <f t="shared" si="17"/>
        <v>3</v>
      </c>
      <c r="AB30" s="79">
        <f t="shared" si="17"/>
        <v>3</v>
      </c>
      <c r="AC30" s="79">
        <f t="shared" si="17"/>
        <v>0</v>
      </c>
      <c r="AD30" s="79">
        <f t="shared" si="17"/>
        <v>0</v>
      </c>
      <c r="AE30" s="79">
        <f t="shared" si="17"/>
        <v>0</v>
      </c>
      <c r="AF30" s="79">
        <f t="shared" si="17"/>
        <v>0</v>
      </c>
      <c r="AG30" s="84">
        <f t="shared" si="7"/>
        <v>2.6363636363636362</v>
      </c>
      <c r="AH30" s="76" t="s">
        <v>26</v>
      </c>
      <c r="AI30" s="81">
        <f aca="true" t="shared" si="18" ref="AI30:BM30">COUNTIF(AI$14,"а")*3+COUNTIF(AI$14,"б")*1+COUNTIF(AI$14,"в")*2</f>
        <v>3</v>
      </c>
      <c r="AJ30" s="81">
        <f t="shared" si="18"/>
        <v>3</v>
      </c>
      <c r="AK30" s="81">
        <f t="shared" si="18"/>
        <v>1</v>
      </c>
      <c r="AL30" s="81">
        <f t="shared" si="18"/>
        <v>1</v>
      </c>
      <c r="AM30" s="81">
        <f t="shared" si="18"/>
        <v>3</v>
      </c>
      <c r="AN30" s="81">
        <f t="shared" si="18"/>
        <v>1</v>
      </c>
      <c r="AO30" s="81">
        <f t="shared" si="18"/>
        <v>3</v>
      </c>
      <c r="AP30" s="81">
        <f t="shared" si="18"/>
        <v>1</v>
      </c>
      <c r="AQ30" s="81">
        <f t="shared" si="18"/>
        <v>3</v>
      </c>
      <c r="AR30" s="81">
        <f t="shared" si="18"/>
        <v>3</v>
      </c>
      <c r="AS30" s="81">
        <f t="shared" si="18"/>
        <v>0</v>
      </c>
      <c r="AT30" s="81">
        <f t="shared" si="18"/>
        <v>0</v>
      </c>
      <c r="AU30" s="81">
        <f t="shared" si="18"/>
        <v>0</v>
      </c>
      <c r="AV30" s="81">
        <f t="shared" si="18"/>
        <v>0</v>
      </c>
      <c r="AW30" s="81">
        <f t="shared" si="18"/>
        <v>0</v>
      </c>
      <c r="AX30" s="84">
        <f t="shared" si="9"/>
        <v>2.2</v>
      </c>
      <c r="AY30" s="82">
        <f t="shared" si="18"/>
        <v>2</v>
      </c>
      <c r="AZ30" s="82">
        <f t="shared" si="18"/>
        <v>2</v>
      </c>
      <c r="BA30" s="82">
        <f t="shared" si="18"/>
        <v>3</v>
      </c>
      <c r="BB30" s="82">
        <f t="shared" si="18"/>
        <v>3</v>
      </c>
      <c r="BC30" s="82">
        <f t="shared" si="18"/>
        <v>3</v>
      </c>
      <c r="BD30" s="82">
        <f t="shared" si="18"/>
        <v>3</v>
      </c>
      <c r="BE30" s="82">
        <f t="shared" si="18"/>
        <v>1</v>
      </c>
      <c r="BF30" s="82">
        <f t="shared" si="18"/>
        <v>3</v>
      </c>
      <c r="BG30" s="82">
        <f t="shared" si="18"/>
        <v>0</v>
      </c>
      <c r="BH30" s="82">
        <f t="shared" si="18"/>
        <v>0</v>
      </c>
      <c r="BI30" s="82">
        <f t="shared" si="18"/>
        <v>0</v>
      </c>
      <c r="BJ30" s="82">
        <f t="shared" si="18"/>
        <v>0</v>
      </c>
      <c r="BK30" s="82">
        <f t="shared" si="18"/>
        <v>0</v>
      </c>
      <c r="BL30" s="82">
        <f t="shared" si="18"/>
        <v>0</v>
      </c>
      <c r="BM30" s="82">
        <f t="shared" si="18"/>
        <v>0</v>
      </c>
      <c r="BN30" s="84">
        <f t="shared" si="10"/>
        <v>2.5</v>
      </c>
      <c r="BO30" s="83">
        <f t="shared" si="16"/>
        <v>2.334090909090909</v>
      </c>
    </row>
    <row r="31" spans="1:67" ht="25.5">
      <c r="A31" s="76" t="s">
        <v>27</v>
      </c>
      <c r="B31" s="78">
        <f>COUNTIF(B$15,"а")*3+COUNTIF(B$15,"б")*1+COUNTIF(B$15,"в")*2</f>
        <v>3</v>
      </c>
      <c r="C31" s="78">
        <f aca="true" t="shared" si="19" ref="C31:AF31">COUNTIF(C$15,"а")*3+COUNTIF(C$15,"б")*1+COUNTIF(C$15,"в")*2</f>
        <v>3</v>
      </c>
      <c r="D31" s="78">
        <f t="shared" si="19"/>
        <v>1</v>
      </c>
      <c r="E31" s="78">
        <f t="shared" si="19"/>
        <v>0</v>
      </c>
      <c r="F31" s="78">
        <f t="shared" si="19"/>
        <v>0</v>
      </c>
      <c r="G31" s="78">
        <f t="shared" si="19"/>
        <v>0</v>
      </c>
      <c r="H31" s="78">
        <f t="shared" si="19"/>
        <v>0</v>
      </c>
      <c r="I31" s="78">
        <f t="shared" si="19"/>
        <v>0</v>
      </c>
      <c r="J31" s="78">
        <f t="shared" si="19"/>
        <v>0</v>
      </c>
      <c r="K31" s="78">
        <f t="shared" si="19"/>
        <v>0</v>
      </c>
      <c r="L31" s="78">
        <f t="shared" si="19"/>
        <v>0</v>
      </c>
      <c r="M31" s="78">
        <f t="shared" si="19"/>
        <v>0</v>
      </c>
      <c r="N31" s="78">
        <f t="shared" si="19"/>
        <v>0</v>
      </c>
      <c r="O31" s="78">
        <f t="shared" si="19"/>
        <v>0</v>
      </c>
      <c r="P31" s="78">
        <f t="shared" si="19"/>
        <v>0</v>
      </c>
      <c r="Q31" s="84">
        <f t="shared" si="12"/>
        <v>2.3333333333333335</v>
      </c>
      <c r="R31" s="79">
        <f t="shared" si="19"/>
        <v>2</v>
      </c>
      <c r="S31" s="79">
        <f t="shared" si="19"/>
        <v>1</v>
      </c>
      <c r="T31" s="79">
        <f t="shared" si="19"/>
        <v>1</v>
      </c>
      <c r="U31" s="79">
        <f t="shared" si="19"/>
        <v>2</v>
      </c>
      <c r="V31" s="79">
        <f t="shared" si="19"/>
        <v>3</v>
      </c>
      <c r="W31" s="79">
        <f t="shared" si="19"/>
        <v>1</v>
      </c>
      <c r="X31" s="79">
        <f t="shared" si="19"/>
        <v>3</v>
      </c>
      <c r="Y31" s="79">
        <f t="shared" si="19"/>
        <v>3</v>
      </c>
      <c r="Z31" s="79">
        <f t="shared" si="19"/>
        <v>3</v>
      </c>
      <c r="AA31" s="79">
        <f t="shared" si="19"/>
        <v>3</v>
      </c>
      <c r="AB31" s="79">
        <f t="shared" si="19"/>
        <v>2</v>
      </c>
      <c r="AC31" s="79">
        <f t="shared" si="19"/>
        <v>0</v>
      </c>
      <c r="AD31" s="79">
        <f t="shared" si="19"/>
        <v>0</v>
      </c>
      <c r="AE31" s="79">
        <f t="shared" si="19"/>
        <v>0</v>
      </c>
      <c r="AF31" s="79">
        <f t="shared" si="19"/>
        <v>0</v>
      </c>
      <c r="AG31" s="84">
        <f t="shared" si="7"/>
        <v>2.1818181818181817</v>
      </c>
      <c r="AH31" s="76" t="s">
        <v>27</v>
      </c>
      <c r="AI31" s="81">
        <f aca="true" t="shared" si="20" ref="AI31:BM31">COUNTIF(AI$15,"а")*3+COUNTIF(AI$15,"б")*1+COUNTIF(AI$15,"в")*2</f>
        <v>2</v>
      </c>
      <c r="AJ31" s="81">
        <f t="shared" si="20"/>
        <v>3</v>
      </c>
      <c r="AK31" s="81">
        <f t="shared" si="20"/>
        <v>3</v>
      </c>
      <c r="AL31" s="81">
        <f t="shared" si="20"/>
        <v>2</v>
      </c>
      <c r="AM31" s="81">
        <f t="shared" si="20"/>
        <v>2</v>
      </c>
      <c r="AN31" s="81">
        <f t="shared" si="20"/>
        <v>3</v>
      </c>
      <c r="AO31" s="81">
        <f t="shared" si="20"/>
        <v>3</v>
      </c>
      <c r="AP31" s="81">
        <f t="shared" si="20"/>
        <v>1</v>
      </c>
      <c r="AQ31" s="81">
        <f t="shared" si="20"/>
        <v>3</v>
      </c>
      <c r="AR31" s="81">
        <f t="shared" si="20"/>
        <v>1</v>
      </c>
      <c r="AS31" s="81">
        <f t="shared" si="20"/>
        <v>0</v>
      </c>
      <c r="AT31" s="81">
        <f t="shared" si="20"/>
        <v>0</v>
      </c>
      <c r="AU31" s="81">
        <f t="shared" si="20"/>
        <v>0</v>
      </c>
      <c r="AV31" s="81">
        <f t="shared" si="20"/>
        <v>0</v>
      </c>
      <c r="AW31" s="81">
        <f t="shared" si="20"/>
        <v>0</v>
      </c>
      <c r="AX31" s="84">
        <f t="shared" si="9"/>
        <v>2.3</v>
      </c>
      <c r="AY31" s="82">
        <f t="shared" si="20"/>
        <v>2</v>
      </c>
      <c r="AZ31" s="82">
        <f t="shared" si="20"/>
        <v>1</v>
      </c>
      <c r="BA31" s="82">
        <f t="shared" si="20"/>
        <v>3</v>
      </c>
      <c r="BB31" s="82">
        <f t="shared" si="20"/>
        <v>0</v>
      </c>
      <c r="BC31" s="82">
        <f t="shared" si="20"/>
        <v>0</v>
      </c>
      <c r="BD31" s="82">
        <f t="shared" si="20"/>
        <v>3</v>
      </c>
      <c r="BE31" s="82">
        <f t="shared" si="20"/>
        <v>3</v>
      </c>
      <c r="BF31" s="82">
        <f t="shared" si="20"/>
        <v>1</v>
      </c>
      <c r="BG31" s="82">
        <f t="shared" si="20"/>
        <v>0</v>
      </c>
      <c r="BH31" s="82">
        <f t="shared" si="20"/>
        <v>0</v>
      </c>
      <c r="BI31" s="82">
        <f t="shared" si="20"/>
        <v>0</v>
      </c>
      <c r="BJ31" s="82">
        <f t="shared" si="20"/>
        <v>0</v>
      </c>
      <c r="BK31" s="82">
        <f t="shared" si="20"/>
        <v>0</v>
      </c>
      <c r="BL31" s="82">
        <f t="shared" si="20"/>
        <v>0</v>
      </c>
      <c r="BM31" s="82">
        <f t="shared" si="20"/>
        <v>0</v>
      </c>
      <c r="BN31" s="84">
        <f t="shared" si="10"/>
        <v>2.1666666666666665</v>
      </c>
      <c r="BO31" s="83">
        <f t="shared" si="16"/>
        <v>2.2454545454545456</v>
      </c>
    </row>
    <row r="32" spans="1:67" ht="25.5">
      <c r="A32" s="76" t="s">
        <v>28</v>
      </c>
      <c r="B32" s="78">
        <f>COUNTIF(B$16,"а")*3+COUNTIF(B$16,"б")*1+COUNTIF(B$16,"в")*2+COUNTIF(B$17,"а")*3+COUNTIF(B$17,"б")*1+COUNTIF(B$17,"в")*2</f>
        <v>5</v>
      </c>
      <c r="C32" s="78">
        <f aca="true" t="shared" si="21" ref="C32:AF32">COUNTIF(C$16,"а")*3+COUNTIF(C$16,"б")*1+COUNTIF(C$16,"в")*2+COUNTIF(C$17,"а")*3+COUNTIF(C$17,"б")*1+COUNTIF(C$17,"в")*2</f>
        <v>5</v>
      </c>
      <c r="D32" s="78">
        <f t="shared" si="21"/>
        <v>5</v>
      </c>
      <c r="E32" s="78">
        <f t="shared" si="21"/>
        <v>0</v>
      </c>
      <c r="F32" s="78">
        <f t="shared" si="21"/>
        <v>0</v>
      </c>
      <c r="G32" s="78">
        <f t="shared" si="21"/>
        <v>0</v>
      </c>
      <c r="H32" s="78">
        <f t="shared" si="21"/>
        <v>0</v>
      </c>
      <c r="I32" s="78">
        <f t="shared" si="21"/>
        <v>0</v>
      </c>
      <c r="J32" s="78">
        <f t="shared" si="21"/>
        <v>0</v>
      </c>
      <c r="K32" s="78">
        <f t="shared" si="21"/>
        <v>0</v>
      </c>
      <c r="L32" s="78">
        <f t="shared" si="21"/>
        <v>0</v>
      </c>
      <c r="M32" s="78">
        <f t="shared" si="21"/>
        <v>0</v>
      </c>
      <c r="N32" s="78">
        <f t="shared" si="21"/>
        <v>0</v>
      </c>
      <c r="O32" s="78">
        <f t="shared" si="21"/>
        <v>0</v>
      </c>
      <c r="P32" s="78">
        <f t="shared" si="21"/>
        <v>0</v>
      </c>
      <c r="Q32" s="84">
        <f t="shared" si="12"/>
        <v>5</v>
      </c>
      <c r="R32" s="79">
        <f t="shared" si="21"/>
        <v>6</v>
      </c>
      <c r="S32" s="79">
        <f t="shared" si="21"/>
        <v>3</v>
      </c>
      <c r="T32" s="79">
        <f t="shared" si="21"/>
        <v>3</v>
      </c>
      <c r="U32" s="79">
        <f t="shared" si="21"/>
        <v>4</v>
      </c>
      <c r="V32" s="79">
        <f t="shared" si="21"/>
        <v>5</v>
      </c>
      <c r="W32" s="79">
        <f t="shared" si="21"/>
        <v>5</v>
      </c>
      <c r="X32" s="79">
        <f t="shared" si="21"/>
        <v>5</v>
      </c>
      <c r="Y32" s="79">
        <f t="shared" si="21"/>
        <v>3</v>
      </c>
      <c r="Z32" s="79">
        <f t="shared" si="21"/>
        <v>4</v>
      </c>
      <c r="AA32" s="79">
        <f t="shared" si="21"/>
        <v>4</v>
      </c>
      <c r="AB32" s="79">
        <f t="shared" si="21"/>
        <v>3</v>
      </c>
      <c r="AC32" s="79">
        <f t="shared" si="21"/>
        <v>0</v>
      </c>
      <c r="AD32" s="79">
        <f t="shared" si="21"/>
        <v>0</v>
      </c>
      <c r="AE32" s="79">
        <f t="shared" si="21"/>
        <v>0</v>
      </c>
      <c r="AF32" s="79">
        <f t="shared" si="21"/>
        <v>0</v>
      </c>
      <c r="AG32" s="84">
        <f t="shared" si="7"/>
        <v>4.090909090909091</v>
      </c>
      <c r="AH32" s="76" t="s">
        <v>28</v>
      </c>
      <c r="AI32" s="81">
        <f aca="true" t="shared" si="22" ref="AI32:BM32">COUNTIF(AI$16,"а")*3+COUNTIF(AI$16,"б")*1+COUNTIF(AI$16,"в")*2+COUNTIF(AI$17,"а")*3+COUNTIF(AI$17,"б")*1+COUNTIF(AI$17,"в")*2</f>
        <v>5</v>
      </c>
      <c r="AJ32" s="81">
        <f t="shared" si="22"/>
        <v>4</v>
      </c>
      <c r="AK32" s="81">
        <f t="shared" si="22"/>
        <v>6</v>
      </c>
      <c r="AL32" s="81">
        <f t="shared" si="22"/>
        <v>3</v>
      </c>
      <c r="AM32" s="81">
        <f t="shared" si="22"/>
        <v>4</v>
      </c>
      <c r="AN32" s="81">
        <f t="shared" si="22"/>
        <v>6</v>
      </c>
      <c r="AO32" s="81">
        <f t="shared" si="22"/>
        <v>6</v>
      </c>
      <c r="AP32" s="81">
        <f t="shared" si="22"/>
        <v>4</v>
      </c>
      <c r="AQ32" s="81">
        <f t="shared" si="22"/>
        <v>3</v>
      </c>
      <c r="AR32" s="81">
        <f t="shared" si="22"/>
        <v>3</v>
      </c>
      <c r="AS32" s="81">
        <f t="shared" si="22"/>
        <v>0</v>
      </c>
      <c r="AT32" s="81">
        <f t="shared" si="22"/>
        <v>0</v>
      </c>
      <c r="AU32" s="81">
        <f t="shared" si="22"/>
        <v>0</v>
      </c>
      <c r="AV32" s="81">
        <f t="shared" si="22"/>
        <v>0</v>
      </c>
      <c r="AW32" s="81">
        <f t="shared" si="22"/>
        <v>0</v>
      </c>
      <c r="AX32" s="84">
        <f t="shared" si="9"/>
        <v>4.4</v>
      </c>
      <c r="AY32" s="82">
        <f t="shared" si="22"/>
        <v>4</v>
      </c>
      <c r="AZ32" s="82">
        <f t="shared" si="22"/>
        <v>2</v>
      </c>
      <c r="BA32" s="82">
        <f t="shared" si="22"/>
        <v>4</v>
      </c>
      <c r="BB32" s="82">
        <f t="shared" si="22"/>
        <v>0</v>
      </c>
      <c r="BC32" s="82">
        <f t="shared" si="22"/>
        <v>4</v>
      </c>
      <c r="BD32" s="82">
        <f t="shared" si="22"/>
        <v>3</v>
      </c>
      <c r="BE32" s="82">
        <f t="shared" si="22"/>
        <v>5</v>
      </c>
      <c r="BF32" s="82">
        <f t="shared" si="22"/>
        <v>3</v>
      </c>
      <c r="BG32" s="82">
        <f t="shared" si="22"/>
        <v>0</v>
      </c>
      <c r="BH32" s="82">
        <f t="shared" si="22"/>
        <v>0</v>
      </c>
      <c r="BI32" s="82">
        <f t="shared" si="22"/>
        <v>0</v>
      </c>
      <c r="BJ32" s="82">
        <f t="shared" si="22"/>
        <v>0</v>
      </c>
      <c r="BK32" s="82">
        <f t="shared" si="22"/>
        <v>0</v>
      </c>
      <c r="BL32" s="82">
        <f t="shared" si="22"/>
        <v>0</v>
      </c>
      <c r="BM32" s="82">
        <f t="shared" si="22"/>
        <v>0</v>
      </c>
      <c r="BN32" s="84">
        <f t="shared" si="10"/>
        <v>3.5714285714285716</v>
      </c>
      <c r="BO32" s="83">
        <f t="shared" si="16"/>
        <v>4.265584415584415</v>
      </c>
    </row>
    <row r="33" spans="1:67" ht="22.5">
      <c r="A33" s="77" t="s">
        <v>29</v>
      </c>
      <c r="B33" s="78">
        <f>COUNTIF(B$18,"а")*3+COUNTIF(B$18,"б")*1+COUNTIF(B$18,"в")*2</f>
        <v>3</v>
      </c>
      <c r="C33" s="78">
        <f aca="true" t="shared" si="23" ref="C33:AF33">COUNTIF(C$18,"а")*3+COUNTIF(C$18,"б")*1+COUNTIF(C$18,"в")*2</f>
        <v>2</v>
      </c>
      <c r="D33" s="78">
        <f t="shared" si="23"/>
        <v>2</v>
      </c>
      <c r="E33" s="78">
        <f t="shared" si="23"/>
        <v>0</v>
      </c>
      <c r="F33" s="78">
        <f t="shared" si="23"/>
        <v>0</v>
      </c>
      <c r="G33" s="78">
        <f t="shared" si="23"/>
        <v>0</v>
      </c>
      <c r="H33" s="78">
        <f t="shared" si="23"/>
        <v>0</v>
      </c>
      <c r="I33" s="78">
        <f t="shared" si="23"/>
        <v>0</v>
      </c>
      <c r="J33" s="78">
        <f t="shared" si="23"/>
        <v>0</v>
      </c>
      <c r="K33" s="78">
        <f t="shared" si="23"/>
        <v>0</v>
      </c>
      <c r="L33" s="78">
        <f t="shared" si="23"/>
        <v>0</v>
      </c>
      <c r="M33" s="78">
        <f t="shared" si="23"/>
        <v>0</v>
      </c>
      <c r="N33" s="78">
        <f t="shared" si="23"/>
        <v>0</v>
      </c>
      <c r="O33" s="78">
        <f t="shared" si="23"/>
        <v>0</v>
      </c>
      <c r="P33" s="78">
        <f t="shared" si="23"/>
        <v>0</v>
      </c>
      <c r="Q33" s="84">
        <f t="shared" si="12"/>
        <v>2.3333333333333335</v>
      </c>
      <c r="R33" s="79">
        <f t="shared" si="23"/>
        <v>3</v>
      </c>
      <c r="S33" s="79">
        <f t="shared" si="23"/>
        <v>3</v>
      </c>
      <c r="T33" s="79">
        <f t="shared" si="23"/>
        <v>3</v>
      </c>
      <c r="U33" s="79">
        <f t="shared" si="23"/>
        <v>3</v>
      </c>
      <c r="V33" s="79">
        <f t="shared" si="23"/>
        <v>3</v>
      </c>
      <c r="W33" s="79">
        <f t="shared" si="23"/>
        <v>3</v>
      </c>
      <c r="X33" s="79">
        <f t="shared" si="23"/>
        <v>3</v>
      </c>
      <c r="Y33" s="79">
        <f t="shared" si="23"/>
        <v>1</v>
      </c>
      <c r="Z33" s="79">
        <f t="shared" si="23"/>
        <v>1</v>
      </c>
      <c r="AA33" s="79">
        <f t="shared" si="23"/>
        <v>3</v>
      </c>
      <c r="AB33" s="79">
        <f t="shared" si="23"/>
        <v>3</v>
      </c>
      <c r="AC33" s="79">
        <f t="shared" si="23"/>
        <v>0</v>
      </c>
      <c r="AD33" s="79">
        <f t="shared" si="23"/>
        <v>0</v>
      </c>
      <c r="AE33" s="79">
        <f t="shared" si="23"/>
        <v>0</v>
      </c>
      <c r="AF33" s="79">
        <f t="shared" si="23"/>
        <v>0</v>
      </c>
      <c r="AG33" s="84">
        <f t="shared" si="7"/>
        <v>2.6363636363636362</v>
      </c>
      <c r="AH33" s="77" t="s">
        <v>29</v>
      </c>
      <c r="AI33" s="81">
        <f aca="true" t="shared" si="24" ref="AI33:BM33">COUNTIF(AI$18,"а")*3+COUNTIF(AI$18,"б")*1+COUNTIF(AI$18,"в")*2</f>
        <v>3</v>
      </c>
      <c r="AJ33" s="81">
        <f t="shared" si="24"/>
        <v>3</v>
      </c>
      <c r="AK33" s="81">
        <f t="shared" si="24"/>
        <v>3</v>
      </c>
      <c r="AL33" s="81">
        <f t="shared" si="24"/>
        <v>3</v>
      </c>
      <c r="AM33" s="81">
        <f t="shared" si="24"/>
        <v>3</v>
      </c>
      <c r="AN33" s="81">
        <f t="shared" si="24"/>
        <v>3</v>
      </c>
      <c r="AO33" s="81">
        <f t="shared" si="24"/>
        <v>3</v>
      </c>
      <c r="AP33" s="81">
        <f t="shared" si="24"/>
        <v>3</v>
      </c>
      <c r="AQ33" s="81">
        <f t="shared" si="24"/>
        <v>1</v>
      </c>
      <c r="AR33" s="81">
        <f t="shared" si="24"/>
        <v>3</v>
      </c>
      <c r="AS33" s="81">
        <f t="shared" si="24"/>
        <v>0</v>
      </c>
      <c r="AT33" s="81">
        <f t="shared" si="24"/>
        <v>0</v>
      </c>
      <c r="AU33" s="81">
        <f t="shared" si="24"/>
        <v>0</v>
      </c>
      <c r="AV33" s="81">
        <f t="shared" si="24"/>
        <v>0</v>
      </c>
      <c r="AW33" s="81">
        <f t="shared" si="24"/>
        <v>0</v>
      </c>
      <c r="AX33" s="84">
        <f t="shared" si="9"/>
        <v>2.8</v>
      </c>
      <c r="AY33" s="82">
        <f t="shared" si="24"/>
        <v>3</v>
      </c>
      <c r="AZ33" s="82">
        <f t="shared" si="24"/>
        <v>3</v>
      </c>
      <c r="BA33" s="82">
        <f t="shared" si="24"/>
        <v>3</v>
      </c>
      <c r="BB33" s="82">
        <f t="shared" si="24"/>
        <v>0</v>
      </c>
      <c r="BC33" s="82">
        <f t="shared" si="24"/>
        <v>3</v>
      </c>
      <c r="BD33" s="82">
        <f t="shared" si="24"/>
        <v>3</v>
      </c>
      <c r="BE33" s="82">
        <f t="shared" si="24"/>
        <v>3</v>
      </c>
      <c r="BF33" s="82">
        <f t="shared" si="24"/>
        <v>3</v>
      </c>
      <c r="BG33" s="82">
        <f t="shared" si="24"/>
        <v>0</v>
      </c>
      <c r="BH33" s="82">
        <f t="shared" si="24"/>
        <v>0</v>
      </c>
      <c r="BI33" s="82">
        <f t="shared" si="24"/>
        <v>0</v>
      </c>
      <c r="BJ33" s="82">
        <f t="shared" si="24"/>
        <v>0</v>
      </c>
      <c r="BK33" s="82">
        <f t="shared" si="24"/>
        <v>0</v>
      </c>
      <c r="BL33" s="82">
        <f t="shared" si="24"/>
        <v>0</v>
      </c>
      <c r="BM33" s="82">
        <f t="shared" si="24"/>
        <v>0</v>
      </c>
      <c r="BN33" s="84">
        <f t="shared" si="10"/>
        <v>3</v>
      </c>
      <c r="BO33" s="83">
        <f t="shared" si="16"/>
        <v>2.6924242424242424</v>
      </c>
    </row>
    <row r="34" spans="1:67" ht="33.75">
      <c r="A34" s="77" t="s">
        <v>30</v>
      </c>
      <c r="B34" s="78">
        <f>COUNTIF(B$20,"а")*3+COUNTIF(B$20,"б")*1+COUNTIF(B$20,"в")*2+COUNTIF(B$21,"а")*3+COUNTIF(B$21,"б")*1+COUNTIF(B$21,"в")*2</f>
        <v>4</v>
      </c>
      <c r="C34" s="78">
        <f aca="true" t="shared" si="25" ref="C34:AF34">COUNTIF(C$20,"а")*3+COUNTIF(C$20,"б")*1+COUNTIF(C$20,"в")*2+COUNTIF(C$21,"а")*3+COUNTIF(C$21,"б")*1+COUNTIF(C$21,"в")*2</f>
        <v>6</v>
      </c>
      <c r="D34" s="78">
        <f t="shared" si="25"/>
        <v>6</v>
      </c>
      <c r="E34" s="78">
        <f t="shared" si="25"/>
        <v>0</v>
      </c>
      <c r="F34" s="78">
        <f t="shared" si="25"/>
        <v>0</v>
      </c>
      <c r="G34" s="78">
        <f t="shared" si="25"/>
        <v>0</v>
      </c>
      <c r="H34" s="78">
        <f t="shared" si="25"/>
        <v>0</v>
      </c>
      <c r="I34" s="78">
        <f t="shared" si="25"/>
        <v>0</v>
      </c>
      <c r="J34" s="78">
        <f t="shared" si="25"/>
        <v>0</v>
      </c>
      <c r="K34" s="78">
        <f t="shared" si="25"/>
        <v>0</v>
      </c>
      <c r="L34" s="78">
        <f t="shared" si="25"/>
        <v>0</v>
      </c>
      <c r="M34" s="78">
        <f t="shared" si="25"/>
        <v>0</v>
      </c>
      <c r="N34" s="78">
        <f t="shared" si="25"/>
        <v>0</v>
      </c>
      <c r="O34" s="78">
        <f t="shared" si="25"/>
        <v>0</v>
      </c>
      <c r="P34" s="78">
        <f t="shared" si="25"/>
        <v>0</v>
      </c>
      <c r="Q34" s="84">
        <f t="shared" si="12"/>
        <v>5.333333333333333</v>
      </c>
      <c r="R34" s="79">
        <f t="shared" si="25"/>
        <v>4</v>
      </c>
      <c r="S34" s="79">
        <f t="shared" si="25"/>
        <v>2</v>
      </c>
      <c r="T34" s="79">
        <f t="shared" si="25"/>
        <v>6</v>
      </c>
      <c r="U34" s="79">
        <f t="shared" si="25"/>
        <v>4</v>
      </c>
      <c r="V34" s="79">
        <f t="shared" si="25"/>
        <v>5</v>
      </c>
      <c r="W34" s="79">
        <f t="shared" si="25"/>
        <v>4</v>
      </c>
      <c r="X34" s="79">
        <f t="shared" si="25"/>
        <v>6</v>
      </c>
      <c r="Y34" s="79">
        <f t="shared" si="25"/>
        <v>4</v>
      </c>
      <c r="Z34" s="79">
        <f t="shared" si="25"/>
        <v>6</v>
      </c>
      <c r="AA34" s="79">
        <f t="shared" si="25"/>
        <v>4</v>
      </c>
      <c r="AB34" s="79">
        <f t="shared" si="25"/>
        <v>4</v>
      </c>
      <c r="AC34" s="79">
        <f t="shared" si="25"/>
        <v>0</v>
      </c>
      <c r="AD34" s="79">
        <f t="shared" si="25"/>
        <v>0</v>
      </c>
      <c r="AE34" s="79">
        <f t="shared" si="25"/>
        <v>0</v>
      </c>
      <c r="AF34" s="79">
        <f t="shared" si="25"/>
        <v>0</v>
      </c>
      <c r="AG34" s="84">
        <f t="shared" si="7"/>
        <v>4.454545454545454</v>
      </c>
      <c r="AH34" s="77" t="s">
        <v>30</v>
      </c>
      <c r="AI34" s="81">
        <f aca="true" t="shared" si="26" ref="AI34:BM34">COUNTIF(AI$20,"а")*3+COUNTIF(AI$20,"б")*1+COUNTIF(AI$20,"в")*2+COUNTIF(AI$21,"а")*3+COUNTIF(AI$21,"б")*1+COUNTIF(AI$21,"в")*2</f>
        <v>4</v>
      </c>
      <c r="AJ34" s="81">
        <f t="shared" si="26"/>
        <v>2</v>
      </c>
      <c r="AK34" s="81">
        <f t="shared" si="26"/>
        <v>6</v>
      </c>
      <c r="AL34" s="81">
        <f t="shared" si="26"/>
        <v>6</v>
      </c>
      <c r="AM34" s="81">
        <f t="shared" si="26"/>
        <v>3</v>
      </c>
      <c r="AN34" s="81">
        <f t="shared" si="26"/>
        <v>4</v>
      </c>
      <c r="AO34" s="81">
        <f t="shared" si="26"/>
        <v>3</v>
      </c>
      <c r="AP34" s="81">
        <f t="shared" si="26"/>
        <v>4</v>
      </c>
      <c r="AQ34" s="81">
        <f t="shared" si="26"/>
        <v>4</v>
      </c>
      <c r="AR34" s="81">
        <f t="shared" si="26"/>
        <v>5</v>
      </c>
      <c r="AS34" s="81">
        <f t="shared" si="26"/>
        <v>0</v>
      </c>
      <c r="AT34" s="81">
        <f t="shared" si="26"/>
        <v>0</v>
      </c>
      <c r="AU34" s="81">
        <f t="shared" si="26"/>
        <v>0</v>
      </c>
      <c r="AV34" s="81">
        <f t="shared" si="26"/>
        <v>0</v>
      </c>
      <c r="AW34" s="81">
        <f t="shared" si="26"/>
        <v>0</v>
      </c>
      <c r="AX34" s="84">
        <f t="shared" si="9"/>
        <v>4.1</v>
      </c>
      <c r="AY34" s="82">
        <f t="shared" si="26"/>
        <v>4</v>
      </c>
      <c r="AZ34" s="82">
        <f t="shared" si="26"/>
        <v>2</v>
      </c>
      <c r="BA34" s="82">
        <f t="shared" si="26"/>
        <v>3</v>
      </c>
      <c r="BB34" s="82">
        <f t="shared" si="26"/>
        <v>0</v>
      </c>
      <c r="BC34" s="82">
        <f t="shared" si="26"/>
        <v>3</v>
      </c>
      <c r="BD34" s="82">
        <f t="shared" si="26"/>
        <v>4</v>
      </c>
      <c r="BE34" s="82">
        <f t="shared" si="26"/>
        <v>3</v>
      </c>
      <c r="BF34" s="82">
        <f t="shared" si="26"/>
        <v>5</v>
      </c>
      <c r="BG34" s="82">
        <f t="shared" si="26"/>
        <v>0</v>
      </c>
      <c r="BH34" s="82">
        <f t="shared" si="26"/>
        <v>0</v>
      </c>
      <c r="BI34" s="82">
        <f t="shared" si="26"/>
        <v>0</v>
      </c>
      <c r="BJ34" s="82">
        <f t="shared" si="26"/>
        <v>0</v>
      </c>
      <c r="BK34" s="82">
        <f t="shared" si="26"/>
        <v>0</v>
      </c>
      <c r="BL34" s="82">
        <f t="shared" si="26"/>
        <v>0</v>
      </c>
      <c r="BM34" s="82">
        <f t="shared" si="26"/>
        <v>0</v>
      </c>
      <c r="BN34" s="84">
        <f t="shared" si="10"/>
        <v>3.4285714285714284</v>
      </c>
      <c r="BO34" s="83">
        <f t="shared" si="16"/>
        <v>4.3291125541125535</v>
      </c>
    </row>
    <row r="35" spans="1:67" ht="38.25">
      <c r="A35" s="76" t="s">
        <v>31</v>
      </c>
      <c r="B35" s="78">
        <f>COUNTIF(B$22,"а")*3+COUNTIF(B$22,"б")*1+COUNTIF(B$22,"в")*2</f>
        <v>1</v>
      </c>
      <c r="C35" s="78">
        <f aca="true" t="shared" si="27" ref="C35:AF35">COUNTIF(C$22,"а")*3+COUNTIF(C$22,"б")*1+COUNTIF(C$22,"в")*2</f>
        <v>3</v>
      </c>
      <c r="D35" s="78">
        <f t="shared" si="27"/>
        <v>1</v>
      </c>
      <c r="E35" s="78">
        <f t="shared" si="27"/>
        <v>0</v>
      </c>
      <c r="F35" s="78">
        <f t="shared" si="27"/>
        <v>0</v>
      </c>
      <c r="G35" s="78">
        <f t="shared" si="27"/>
        <v>0</v>
      </c>
      <c r="H35" s="78">
        <f t="shared" si="27"/>
        <v>0</v>
      </c>
      <c r="I35" s="78">
        <f t="shared" si="27"/>
        <v>0</v>
      </c>
      <c r="J35" s="78">
        <f t="shared" si="27"/>
        <v>0</v>
      </c>
      <c r="K35" s="78">
        <f t="shared" si="27"/>
        <v>0</v>
      </c>
      <c r="L35" s="78">
        <f t="shared" si="27"/>
        <v>0</v>
      </c>
      <c r="M35" s="78">
        <f t="shared" si="27"/>
        <v>0</v>
      </c>
      <c r="N35" s="78">
        <f t="shared" si="27"/>
        <v>0</v>
      </c>
      <c r="O35" s="78">
        <f t="shared" si="27"/>
        <v>0</v>
      </c>
      <c r="P35" s="78">
        <f t="shared" si="27"/>
        <v>0</v>
      </c>
      <c r="Q35" s="84">
        <f t="shared" si="12"/>
        <v>1.6666666666666667</v>
      </c>
      <c r="R35" s="79">
        <f t="shared" si="27"/>
        <v>3</v>
      </c>
      <c r="S35" s="79">
        <f t="shared" si="27"/>
        <v>3</v>
      </c>
      <c r="T35" s="79">
        <f t="shared" si="27"/>
        <v>3</v>
      </c>
      <c r="U35" s="79">
        <f t="shared" si="27"/>
        <v>3</v>
      </c>
      <c r="V35" s="79">
        <f t="shared" si="27"/>
        <v>3</v>
      </c>
      <c r="W35" s="79">
        <f t="shared" si="27"/>
        <v>2</v>
      </c>
      <c r="X35" s="79">
        <f t="shared" si="27"/>
        <v>3</v>
      </c>
      <c r="Y35" s="79">
        <f t="shared" si="27"/>
        <v>3</v>
      </c>
      <c r="Z35" s="79">
        <f t="shared" si="27"/>
        <v>3</v>
      </c>
      <c r="AA35" s="79">
        <f t="shared" si="27"/>
        <v>3</v>
      </c>
      <c r="AB35" s="79">
        <f t="shared" si="27"/>
        <v>3</v>
      </c>
      <c r="AC35" s="79">
        <f t="shared" si="27"/>
        <v>0</v>
      </c>
      <c r="AD35" s="79">
        <f t="shared" si="27"/>
        <v>0</v>
      </c>
      <c r="AE35" s="79">
        <f t="shared" si="27"/>
        <v>0</v>
      </c>
      <c r="AF35" s="79">
        <f t="shared" si="27"/>
        <v>0</v>
      </c>
      <c r="AG35" s="84">
        <f>SUM(R35:AF35)/COUNTIF(R35:AF35,"&lt;&gt;0")</f>
        <v>2.909090909090909</v>
      </c>
      <c r="AH35" s="76" t="s">
        <v>31</v>
      </c>
      <c r="AI35" s="81">
        <f aca="true" t="shared" si="28" ref="AI35:BM35">COUNTIF(AI$22,"а")*3+COUNTIF(AI$22,"б")*1+COUNTIF(AI$22,"в")*2</f>
        <v>3</v>
      </c>
      <c r="AJ35" s="81">
        <f t="shared" si="28"/>
        <v>1</v>
      </c>
      <c r="AK35" s="81">
        <f t="shared" si="28"/>
        <v>3</v>
      </c>
      <c r="AL35" s="81">
        <f t="shared" si="28"/>
        <v>3</v>
      </c>
      <c r="AM35" s="81">
        <f t="shared" si="28"/>
        <v>3</v>
      </c>
      <c r="AN35" s="81">
        <f t="shared" si="28"/>
        <v>3</v>
      </c>
      <c r="AO35" s="81">
        <f t="shared" si="28"/>
        <v>3</v>
      </c>
      <c r="AP35" s="81">
        <f t="shared" si="28"/>
        <v>3</v>
      </c>
      <c r="AQ35" s="81">
        <f t="shared" si="28"/>
        <v>3</v>
      </c>
      <c r="AR35" s="81">
        <f t="shared" si="28"/>
        <v>3</v>
      </c>
      <c r="AS35" s="81">
        <f t="shared" si="28"/>
        <v>0</v>
      </c>
      <c r="AT35" s="81">
        <f t="shared" si="28"/>
        <v>0</v>
      </c>
      <c r="AU35" s="81">
        <f t="shared" si="28"/>
        <v>0</v>
      </c>
      <c r="AV35" s="81">
        <f t="shared" si="28"/>
        <v>0</v>
      </c>
      <c r="AW35" s="81">
        <f t="shared" si="28"/>
        <v>0</v>
      </c>
      <c r="AX35" s="84">
        <f t="shared" si="9"/>
        <v>2.8</v>
      </c>
      <c r="AY35" s="82">
        <f t="shared" si="28"/>
        <v>3</v>
      </c>
      <c r="AZ35" s="82">
        <f t="shared" si="28"/>
        <v>1</v>
      </c>
      <c r="BA35" s="82">
        <f t="shared" si="28"/>
        <v>1</v>
      </c>
      <c r="BB35" s="82">
        <f t="shared" si="28"/>
        <v>0</v>
      </c>
      <c r="BC35" s="82">
        <f t="shared" si="28"/>
        <v>3</v>
      </c>
      <c r="BD35" s="82">
        <f t="shared" si="28"/>
        <v>3</v>
      </c>
      <c r="BE35" s="82">
        <f t="shared" si="28"/>
        <v>1</v>
      </c>
      <c r="BF35" s="82">
        <f t="shared" si="28"/>
        <v>3</v>
      </c>
      <c r="BG35" s="82">
        <f t="shared" si="28"/>
        <v>0</v>
      </c>
      <c r="BH35" s="82">
        <f t="shared" si="28"/>
        <v>0</v>
      </c>
      <c r="BI35" s="82">
        <f t="shared" si="28"/>
        <v>0</v>
      </c>
      <c r="BJ35" s="82">
        <f t="shared" si="28"/>
        <v>0</v>
      </c>
      <c r="BK35" s="82">
        <f t="shared" si="28"/>
        <v>0</v>
      </c>
      <c r="BL35" s="82">
        <f t="shared" si="28"/>
        <v>0</v>
      </c>
      <c r="BM35" s="82">
        <f t="shared" si="28"/>
        <v>0</v>
      </c>
      <c r="BN35" s="84">
        <f>SUM(AY35:BM35)/COUNTIF(AY35:BM35,"&lt;&gt;0")</f>
        <v>2.142857142857143</v>
      </c>
      <c r="BO35" s="83">
        <f t="shared" si="16"/>
        <v>2.37965367965368</v>
      </c>
    </row>
  </sheetData>
  <mergeCells count="13">
    <mergeCell ref="BO2:BO5"/>
    <mergeCell ref="B2:P2"/>
    <mergeCell ref="AI2:AW2"/>
    <mergeCell ref="R2:AF2"/>
    <mergeCell ref="AY2:BM2"/>
    <mergeCell ref="Q3:Q5"/>
    <mergeCell ref="AG3:AG5"/>
    <mergeCell ref="AX3:AX5"/>
    <mergeCell ref="BN3:BN5"/>
    <mergeCell ref="B25:P25"/>
    <mergeCell ref="R25:AF25"/>
    <mergeCell ref="AI25:AW25"/>
    <mergeCell ref="AY25:BM25"/>
  </mergeCells>
  <printOptions/>
  <pageMargins left="0.3" right="0.22" top="0.53" bottom="0.53" header="0.5" footer="0.5"/>
  <pageSetup horizontalDpi="120" verticalDpi="120" orientation="landscape" paperSize="9" r:id="rId1"/>
  <headerFooter alignWithMargins="0">
    <oddFooter>&amp;C&amp;F&amp;RСтраница &amp;P</oddFooter>
  </headerFooter>
  <rowBreaks count="1" manualBreakCount="1">
    <brk id="24" max="255" man="1"/>
  </rowBreaks>
  <colBreaks count="1" manualBreakCount="1">
    <brk id="3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G31"/>
  <sheetViews>
    <sheetView workbookViewId="0" topLeftCell="A1">
      <selection activeCell="H25" sqref="H25"/>
    </sheetView>
  </sheetViews>
  <sheetFormatPr defaultColWidth="9.00390625" defaultRowHeight="12.75"/>
  <cols>
    <col min="1" max="3" width="9.125" style="53" customWidth="1"/>
    <col min="4" max="4" width="10.625" style="53" customWidth="1"/>
    <col min="5" max="5" width="13.75390625" style="53" customWidth="1"/>
    <col min="6" max="6" width="21.875" style="53" bestFit="1" customWidth="1"/>
    <col min="7" max="16384" width="9.125" style="53" customWidth="1"/>
  </cols>
  <sheetData>
    <row r="1" s="52" customFormat="1" ht="12.75"/>
    <row r="2" s="52" customFormat="1" ht="12.75"/>
    <row r="3" spans="1:2" s="52" customFormat="1" ht="12.75">
      <c r="A3" s="52" t="s">
        <v>12</v>
      </c>
      <c r="B3" s="52" t="s">
        <v>13</v>
      </c>
    </row>
    <row r="4" spans="1:2" ht="13.5" thickBot="1">
      <c r="A4" s="51">
        <v>1</v>
      </c>
      <c r="B4" s="48">
        <f>заполнение!$BO6</f>
        <v>94</v>
      </c>
    </row>
    <row r="5" spans="1:2" ht="13.5" thickBot="1">
      <c r="A5" s="51">
        <v>2</v>
      </c>
      <c r="B5" s="48">
        <f>заполнение!$BO7</f>
        <v>86</v>
      </c>
    </row>
    <row r="6" spans="1:2" ht="13.5" thickBot="1">
      <c r="A6" s="51">
        <v>3</v>
      </c>
      <c r="B6" s="48">
        <f>заполнение!$BO8</f>
        <v>74</v>
      </c>
    </row>
    <row r="7" spans="1:2" ht="13.5" thickBot="1">
      <c r="A7" s="51">
        <v>4</v>
      </c>
      <c r="B7" s="48">
        <f>заполнение!$BO9</f>
        <v>60</v>
      </c>
    </row>
    <row r="8" spans="1:2" ht="13.5" thickBot="1">
      <c r="A8" s="51">
        <v>5</v>
      </c>
      <c r="B8" s="48">
        <f>заполнение!$BO10</f>
        <v>86</v>
      </c>
    </row>
    <row r="9" spans="1:2" ht="13.5" thickBot="1">
      <c r="A9" s="51">
        <v>6</v>
      </c>
      <c r="B9" s="48">
        <f>заполнение!$BO11</f>
        <v>96</v>
      </c>
    </row>
    <row r="10" spans="1:2" ht="13.5" thickBot="1">
      <c r="A10" s="51">
        <v>7</v>
      </c>
      <c r="B10" s="48">
        <f>заполнение!$BO12</f>
        <v>80</v>
      </c>
    </row>
    <row r="11" spans="1:2" ht="13.5" thickBot="1">
      <c r="A11" s="51">
        <v>8</v>
      </c>
      <c r="B11" s="48">
        <f>заполнение!$BO13</f>
        <v>68</v>
      </c>
    </row>
    <row r="12" spans="1:2" ht="13.5" thickBot="1">
      <c r="A12" s="51">
        <v>9</v>
      </c>
      <c r="B12" s="48">
        <f>заполнение!$BO14</f>
        <v>80</v>
      </c>
    </row>
    <row r="13" spans="1:2" ht="13.5" thickBot="1">
      <c r="A13" s="51">
        <v>10</v>
      </c>
      <c r="B13" s="48">
        <f>заполнение!$BO15</f>
        <v>74</v>
      </c>
    </row>
    <row r="14" spans="1:2" ht="13.5" thickBot="1">
      <c r="A14" s="51">
        <v>11</v>
      </c>
      <c r="B14" s="48">
        <f>заполнение!$BO16</f>
        <v>83</v>
      </c>
    </row>
    <row r="15" spans="1:2" ht="13.5" thickBot="1">
      <c r="A15" s="51">
        <v>12</v>
      </c>
      <c r="B15" s="48">
        <f>заполнение!$BO17</f>
        <v>73</v>
      </c>
    </row>
    <row r="16" spans="1:2" ht="13.5" thickBot="1">
      <c r="A16" s="51">
        <v>13</v>
      </c>
      <c r="B16" s="48">
        <f>заполнение!$BO18</f>
        <v>87</v>
      </c>
    </row>
    <row r="17" spans="1:2" ht="13.5" thickBot="1">
      <c r="A17" s="51">
        <v>14</v>
      </c>
      <c r="B17" s="48">
        <f>заполнение!$BO19</f>
        <v>75</v>
      </c>
    </row>
    <row r="18" spans="1:2" ht="13.5" thickBot="1">
      <c r="A18" s="51">
        <v>15</v>
      </c>
      <c r="B18" s="48">
        <f>заполнение!$BO20</f>
        <v>65</v>
      </c>
    </row>
    <row r="19" spans="1:2" ht="13.5" thickBot="1">
      <c r="A19" s="51">
        <v>16</v>
      </c>
      <c r="B19" s="48">
        <f>заполнение!$BO21</f>
        <v>73</v>
      </c>
    </row>
    <row r="20" spans="1:2" ht="13.5" thickBot="1">
      <c r="A20" s="51">
        <v>17</v>
      </c>
      <c r="B20" s="48">
        <f>заполнение!$BO22</f>
        <v>81</v>
      </c>
    </row>
    <row r="21" spans="1:2" ht="26.25" thickBot="1">
      <c r="A21" s="3" t="s">
        <v>5</v>
      </c>
      <c r="B21" s="54">
        <f>заполнение!$BO23</f>
        <v>41.70170454545455</v>
      </c>
    </row>
    <row r="23" spans="1:7" ht="36" customHeight="1">
      <c r="A23" s="125" t="s">
        <v>14</v>
      </c>
      <c r="B23" s="125"/>
      <c r="C23" s="125"/>
      <c r="D23" s="125"/>
      <c r="E23" s="125"/>
      <c r="F23" s="64" t="s">
        <v>41</v>
      </c>
      <c r="G23" s="57">
        <f>B21</f>
        <v>41.70170454545455</v>
      </c>
    </row>
    <row r="24" spans="1:7" ht="18">
      <c r="A24" s="55"/>
      <c r="B24" s="55"/>
      <c r="C24" s="55"/>
      <c r="D24" s="55"/>
      <c r="E24" s="55"/>
      <c r="F24" s="63"/>
      <c r="G24" s="56"/>
    </row>
    <row r="25" spans="1:7" ht="20.25">
      <c r="A25" s="58" t="s">
        <v>15</v>
      </c>
      <c r="B25" s="58"/>
      <c r="C25" s="58"/>
      <c r="D25" s="58"/>
      <c r="E25" s="58"/>
      <c r="F25" s="64" t="s">
        <v>37</v>
      </c>
      <c r="G25" s="59">
        <f>заполнение!Q23</f>
        <v>43</v>
      </c>
    </row>
    <row r="26" spans="1:7" ht="18">
      <c r="A26" s="55"/>
      <c r="B26" s="55"/>
      <c r="C26" s="55"/>
      <c r="D26" s="55"/>
      <c r="E26" s="55"/>
      <c r="F26" s="63"/>
      <c r="G26" s="56"/>
    </row>
    <row r="27" spans="1:7" ht="20.25">
      <c r="A27" s="58" t="s">
        <v>16</v>
      </c>
      <c r="B27" s="58"/>
      <c r="C27" s="58"/>
      <c r="D27" s="58"/>
      <c r="E27" s="58"/>
      <c r="F27" s="64" t="s">
        <v>38</v>
      </c>
      <c r="G27" s="60">
        <f>заполнение!AG23</f>
        <v>43.18181818181818</v>
      </c>
    </row>
    <row r="28" spans="1:7" ht="18">
      <c r="A28" s="55"/>
      <c r="B28" s="55"/>
      <c r="C28" s="55"/>
      <c r="D28" s="55"/>
      <c r="E28" s="55"/>
      <c r="F28" s="63"/>
      <c r="G28" s="56"/>
    </row>
    <row r="29" spans="1:7" ht="20.25">
      <c r="A29" s="58" t="s">
        <v>17</v>
      </c>
      <c r="B29" s="58"/>
      <c r="C29" s="58"/>
      <c r="D29" s="58"/>
      <c r="E29" s="58"/>
      <c r="F29" s="64" t="s">
        <v>39</v>
      </c>
      <c r="G29" s="61">
        <f>заполнение!AX23</f>
        <v>43</v>
      </c>
    </row>
    <row r="30" spans="1:7" ht="18">
      <c r="A30" s="55"/>
      <c r="B30" s="55"/>
      <c r="C30" s="55"/>
      <c r="D30" s="55"/>
      <c r="E30" s="55"/>
      <c r="F30" s="63"/>
      <c r="G30" s="56"/>
    </row>
    <row r="31" spans="1:7" ht="20.25">
      <c r="A31" s="58" t="s">
        <v>18</v>
      </c>
      <c r="B31" s="58"/>
      <c r="C31" s="58"/>
      <c r="D31" s="58"/>
      <c r="E31" s="58"/>
      <c r="F31" s="64" t="s">
        <v>40</v>
      </c>
      <c r="G31" s="62">
        <f>заполнение!BN23</f>
        <v>37.625</v>
      </c>
    </row>
  </sheetData>
  <mergeCells count="1">
    <mergeCell ref="A23:E23"/>
  </mergeCells>
  <printOptions/>
  <pageMargins left="0.75" right="0.75" top="1" bottom="1" header="0.5" footer="0.5"/>
  <pageSetup horizontalDpi="120" verticalDpi="12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N26"/>
  <sheetViews>
    <sheetView workbookViewId="0" topLeftCell="A2">
      <selection activeCell="O32" sqref="O32"/>
    </sheetView>
  </sheetViews>
  <sheetFormatPr defaultColWidth="9.00390625" defaultRowHeight="12.75"/>
  <sheetData>
    <row r="20" spans="1:14" ht="73.5" customHeight="1">
      <c r="A20" s="126" t="s">
        <v>32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</row>
    <row r="23" spans="1:14" ht="73.5" customHeight="1">
      <c r="A23" s="126" t="s">
        <v>36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</row>
    <row r="26" spans="1:14" ht="66" customHeight="1">
      <c r="A26" s="126" t="s">
        <v>33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</row>
  </sheetData>
  <mergeCells count="3">
    <mergeCell ref="A26:N26"/>
    <mergeCell ref="A20:N20"/>
    <mergeCell ref="A23:N23"/>
  </mergeCells>
  <printOptions/>
  <pageMargins left="0.75" right="0.75" top="0.5" bottom="0.58" header="0.5" footer="0.5"/>
  <pageSetup horizontalDpi="120" verticalDpi="12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42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Q27" sqref="AQ27"/>
    </sheetView>
  </sheetViews>
  <sheetFormatPr defaultColWidth="9.00390625" defaultRowHeight="12.75"/>
  <cols>
    <col min="1" max="1" width="14.00390625" style="0" customWidth="1"/>
    <col min="2" max="2" width="3.125" style="0" customWidth="1"/>
    <col min="3" max="4" width="2.75390625" style="0" customWidth="1"/>
    <col min="5" max="5" width="4.75390625" style="52" bestFit="1" customWidth="1"/>
    <col min="6" max="6" width="4.75390625" style="52" customWidth="1"/>
    <col min="7" max="17" width="2.75390625" style="0" customWidth="1"/>
    <col min="18" max="19" width="4.625" style="0" customWidth="1"/>
    <col min="20" max="20" width="13.375" style="0" customWidth="1"/>
    <col min="21" max="30" width="2.75390625" style="0" customWidth="1"/>
    <col min="31" max="31" width="4.75390625" style="0" bestFit="1" customWidth="1"/>
    <col min="32" max="32" width="4.75390625" style="0" customWidth="1"/>
    <col min="33" max="40" width="2.75390625" style="0" customWidth="1"/>
    <col min="41" max="42" width="4.25390625" style="0" customWidth="1"/>
  </cols>
  <sheetData>
    <row r="1" ht="21" thickBot="1">
      <c r="B1" s="47" t="s">
        <v>1</v>
      </c>
    </row>
    <row r="2" spans="2:43" ht="12.75">
      <c r="B2" s="107" t="s">
        <v>7</v>
      </c>
      <c r="C2" s="108"/>
      <c r="D2" s="108"/>
      <c r="E2" s="68"/>
      <c r="F2" s="91"/>
      <c r="G2" s="110" t="s">
        <v>8</v>
      </c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67"/>
      <c r="S2" s="67"/>
      <c r="U2" s="112" t="s">
        <v>9</v>
      </c>
      <c r="V2" s="112"/>
      <c r="W2" s="112"/>
      <c r="X2" s="112"/>
      <c r="Y2" s="112"/>
      <c r="Z2" s="112"/>
      <c r="AA2" s="112"/>
      <c r="AB2" s="112"/>
      <c r="AC2" s="112"/>
      <c r="AD2" s="112"/>
      <c r="AE2" s="65"/>
      <c r="AF2" s="96"/>
      <c r="AG2" s="114" t="s">
        <v>10</v>
      </c>
      <c r="AH2" s="114"/>
      <c r="AI2" s="114"/>
      <c r="AJ2" s="114"/>
      <c r="AK2" s="114"/>
      <c r="AL2" s="114"/>
      <c r="AM2" s="114"/>
      <c r="AN2" s="114"/>
      <c r="AO2" s="66"/>
      <c r="AP2" s="66"/>
      <c r="AQ2" s="116" t="s">
        <v>11</v>
      </c>
    </row>
    <row r="3" spans="1:43" ht="12.75" customHeight="1">
      <c r="A3" t="s">
        <v>4</v>
      </c>
      <c r="B3" s="4">
        <v>7</v>
      </c>
      <c r="C3" s="5">
        <v>20</v>
      </c>
      <c r="D3" s="5">
        <v>14</v>
      </c>
      <c r="E3" s="118" t="s">
        <v>21</v>
      </c>
      <c r="F3" s="85"/>
      <c r="G3" s="12">
        <v>15</v>
      </c>
      <c r="H3" s="13">
        <v>13</v>
      </c>
      <c r="I3" s="13">
        <v>12</v>
      </c>
      <c r="J3" s="13">
        <v>11</v>
      </c>
      <c r="K3" s="13">
        <v>4</v>
      </c>
      <c r="L3" s="13">
        <v>2</v>
      </c>
      <c r="M3" s="13">
        <v>10</v>
      </c>
      <c r="N3" s="13">
        <v>19</v>
      </c>
      <c r="O3" s="13">
        <v>29</v>
      </c>
      <c r="P3" s="13">
        <v>6</v>
      </c>
      <c r="Q3" s="13">
        <v>32</v>
      </c>
      <c r="R3" s="120" t="s">
        <v>22</v>
      </c>
      <c r="S3" s="85"/>
      <c r="T3" t="s">
        <v>4</v>
      </c>
      <c r="U3" s="20">
        <v>30</v>
      </c>
      <c r="V3" s="21">
        <v>28</v>
      </c>
      <c r="W3" s="21">
        <v>1</v>
      </c>
      <c r="X3" s="21">
        <v>33</v>
      </c>
      <c r="Y3" s="21">
        <v>31</v>
      </c>
      <c r="Z3" s="21">
        <v>16</v>
      </c>
      <c r="AA3" s="21">
        <v>5</v>
      </c>
      <c r="AB3" s="21">
        <v>23</v>
      </c>
      <c r="AC3" s="21">
        <v>17</v>
      </c>
      <c r="AD3" s="21">
        <v>18</v>
      </c>
      <c r="AE3" s="122" t="s">
        <v>23</v>
      </c>
      <c r="AF3" s="97"/>
      <c r="AG3" s="28">
        <v>27</v>
      </c>
      <c r="AH3" s="29">
        <v>26</v>
      </c>
      <c r="AI3" s="29">
        <v>24</v>
      </c>
      <c r="AJ3" s="29">
        <v>9</v>
      </c>
      <c r="AK3" s="29">
        <v>22</v>
      </c>
      <c r="AL3" s="29">
        <v>21</v>
      </c>
      <c r="AM3" s="29">
        <v>3</v>
      </c>
      <c r="AN3" s="29">
        <v>8</v>
      </c>
      <c r="AO3" s="123" t="s">
        <v>23</v>
      </c>
      <c r="AP3" s="99"/>
      <c r="AQ3" s="116"/>
    </row>
    <row r="4" spans="1:43" ht="13.5" customHeight="1" thickBot="1">
      <c r="A4" s="2" t="s">
        <v>19</v>
      </c>
      <c r="B4" s="9">
        <v>2</v>
      </c>
      <c r="C4" s="10">
        <v>2</v>
      </c>
      <c r="D4" s="10">
        <v>1</v>
      </c>
      <c r="E4" s="118"/>
      <c r="F4" s="85"/>
      <c r="G4" s="17" t="s">
        <v>6</v>
      </c>
      <c r="H4" s="18">
        <v>1</v>
      </c>
      <c r="I4" s="18">
        <v>2</v>
      </c>
      <c r="J4" s="18">
        <v>1</v>
      </c>
      <c r="K4" s="18">
        <v>1</v>
      </c>
      <c r="L4" s="18" t="s">
        <v>6</v>
      </c>
      <c r="M4" s="18">
        <v>1</v>
      </c>
      <c r="N4" s="18">
        <v>1</v>
      </c>
      <c r="O4" s="18">
        <v>1</v>
      </c>
      <c r="P4" s="18">
        <v>1</v>
      </c>
      <c r="Q4" s="18" t="s">
        <v>6</v>
      </c>
      <c r="R4" s="120"/>
      <c r="S4" s="85"/>
      <c r="T4" s="2" t="s">
        <v>19</v>
      </c>
      <c r="U4" s="25">
        <v>1</v>
      </c>
      <c r="V4" s="26" t="s">
        <v>6</v>
      </c>
      <c r="W4" s="26" t="s">
        <v>6</v>
      </c>
      <c r="X4" s="26">
        <v>2</v>
      </c>
      <c r="Y4" s="26" t="s">
        <v>6</v>
      </c>
      <c r="Z4" s="26" t="s">
        <v>6</v>
      </c>
      <c r="AA4" s="26" t="s">
        <v>6</v>
      </c>
      <c r="AB4" s="26" t="s">
        <v>6</v>
      </c>
      <c r="AC4" s="26" t="s">
        <v>6</v>
      </c>
      <c r="AD4" s="26" t="s">
        <v>6</v>
      </c>
      <c r="AE4" s="118"/>
      <c r="AF4" s="85"/>
      <c r="AG4" s="34" t="s">
        <v>6</v>
      </c>
      <c r="AH4" s="35" t="s">
        <v>6</v>
      </c>
      <c r="AI4" s="35">
        <v>1</v>
      </c>
      <c r="AJ4" s="35" t="s">
        <v>6</v>
      </c>
      <c r="AK4" s="35" t="s">
        <v>6</v>
      </c>
      <c r="AL4" s="35" t="s">
        <v>6</v>
      </c>
      <c r="AM4" s="35"/>
      <c r="AN4" s="35" t="s">
        <v>6</v>
      </c>
      <c r="AO4" s="123"/>
      <c r="AP4" s="99"/>
      <c r="AQ4" s="116"/>
    </row>
    <row r="5" spans="1:43" ht="12.75">
      <c r="A5" s="3" t="s">
        <v>0</v>
      </c>
      <c r="B5" s="43"/>
      <c r="C5" s="44"/>
      <c r="D5" s="44"/>
      <c r="E5" s="119"/>
      <c r="F5" s="86"/>
      <c r="G5" s="43"/>
      <c r="H5" s="44"/>
      <c r="I5" s="44"/>
      <c r="J5" s="44"/>
      <c r="K5" s="44"/>
      <c r="L5" s="44"/>
      <c r="M5" s="44"/>
      <c r="N5" s="44"/>
      <c r="O5" s="44"/>
      <c r="P5" s="44"/>
      <c r="Q5" s="44"/>
      <c r="R5" s="121"/>
      <c r="S5" s="85"/>
      <c r="T5" s="3" t="s">
        <v>0</v>
      </c>
      <c r="U5" s="43"/>
      <c r="V5" s="44"/>
      <c r="W5" s="44"/>
      <c r="X5" s="44"/>
      <c r="Y5" s="44"/>
      <c r="Z5" s="44"/>
      <c r="AA5" s="44"/>
      <c r="AB5" s="44"/>
      <c r="AC5" s="44"/>
      <c r="AD5" s="44"/>
      <c r="AE5" s="119"/>
      <c r="AF5" s="86"/>
      <c r="AG5" s="43"/>
      <c r="AH5" s="44"/>
      <c r="AI5" s="44"/>
      <c r="AJ5" s="44"/>
      <c r="AK5" s="44"/>
      <c r="AL5" s="44"/>
      <c r="AM5" s="44"/>
      <c r="AN5" s="44"/>
      <c r="AO5" s="124"/>
      <c r="AP5" s="100"/>
      <c r="AQ5" s="117"/>
    </row>
    <row r="6" spans="1:43" ht="21" thickBot="1">
      <c r="A6" s="1">
        <v>1</v>
      </c>
      <c r="B6" s="6" t="s">
        <v>2</v>
      </c>
      <c r="C6" s="7" t="s">
        <v>6</v>
      </c>
      <c r="D6" s="7" t="s">
        <v>6</v>
      </c>
      <c r="E6" s="69">
        <f aca="true" t="shared" si="0" ref="E6:E22">COUNTIF($B6:$D6,"а")*3+COUNTIF($B6:$D6,"б")*1+COUNTIF($B6:$D6,"в")*3</f>
        <v>9</v>
      </c>
      <c r="F6" s="92"/>
      <c r="G6" s="14" t="s">
        <v>2</v>
      </c>
      <c r="H6" s="15" t="s">
        <v>6</v>
      </c>
      <c r="I6" s="15" t="s">
        <v>2</v>
      </c>
      <c r="J6" s="15" t="s">
        <v>3</v>
      </c>
      <c r="K6" s="15" t="s">
        <v>2</v>
      </c>
      <c r="L6" s="15" t="s">
        <v>2</v>
      </c>
      <c r="M6" s="15" t="s">
        <v>2</v>
      </c>
      <c r="N6" s="15" t="s">
        <v>2</v>
      </c>
      <c r="O6" s="15" t="s">
        <v>2</v>
      </c>
      <c r="P6" s="15" t="s">
        <v>2</v>
      </c>
      <c r="Q6" s="15" t="s">
        <v>2</v>
      </c>
      <c r="R6" s="72">
        <f aca="true" t="shared" si="1" ref="R6:R22">COUNTIF($G6:$Q6,"а")*3+COUNTIF($G6:$Q6,"б")*1+COUNTIF($G6:$Q6,"в")*3</f>
        <v>31</v>
      </c>
      <c r="S6" s="94"/>
      <c r="T6" s="51">
        <v>1</v>
      </c>
      <c r="U6" s="22" t="s">
        <v>6</v>
      </c>
      <c r="V6" s="23" t="s">
        <v>2</v>
      </c>
      <c r="W6" s="23" t="s">
        <v>2</v>
      </c>
      <c r="X6" s="23" t="s">
        <v>2</v>
      </c>
      <c r="Y6" s="23" t="s">
        <v>2</v>
      </c>
      <c r="Z6" s="23" t="s">
        <v>6</v>
      </c>
      <c r="AA6" s="23" t="s">
        <v>6</v>
      </c>
      <c r="AB6" s="23" t="s">
        <v>6</v>
      </c>
      <c r="AC6" s="23" t="s">
        <v>6</v>
      </c>
      <c r="AD6" s="23" t="s">
        <v>2</v>
      </c>
      <c r="AE6" s="71">
        <f aca="true" t="shared" si="2" ref="AE6:AE22">COUNTIF($U6:$AD6,"а")*3+COUNTIF($U6:$AD6,"б")*1+COUNTIF($U6:$AD6,"в")*3</f>
        <v>30</v>
      </c>
      <c r="AF6" s="98"/>
      <c r="AG6" s="31" t="s">
        <v>6</v>
      </c>
      <c r="AH6" s="32" t="s">
        <v>2</v>
      </c>
      <c r="AI6" s="32" t="s">
        <v>2</v>
      </c>
      <c r="AJ6" s="32" t="s">
        <v>2</v>
      </c>
      <c r="AK6" s="32" t="s">
        <v>2</v>
      </c>
      <c r="AL6" s="32" t="s">
        <v>2</v>
      </c>
      <c r="AM6" s="32" t="s">
        <v>2</v>
      </c>
      <c r="AN6" s="32" t="s">
        <v>2</v>
      </c>
      <c r="AO6" s="70">
        <f aca="true" t="shared" si="3" ref="AO6:AO22">COUNTIF($AG6:$AN6,"а")*3+COUNTIF($AG6:$AN6,"б")*1+COUNTIF($AG6:$AN6,"в")*3</f>
        <v>24</v>
      </c>
      <c r="AP6" s="70"/>
      <c r="AQ6" s="49">
        <f aca="true" t="shared" si="4" ref="AQ6:AQ22">COUNTIF($B6:$AN6,"а")*3+COUNTIF($B6:$AN6,"б")*1+COUNTIF($B6:$AN6,"в")*3</f>
        <v>94</v>
      </c>
    </row>
    <row r="7" spans="1:43" ht="21" thickBot="1">
      <c r="A7" s="1">
        <v>2</v>
      </c>
      <c r="B7" s="6" t="s">
        <v>6</v>
      </c>
      <c r="C7" s="7" t="s">
        <v>6</v>
      </c>
      <c r="D7" s="7" t="s">
        <v>6</v>
      </c>
      <c r="E7" s="69">
        <f t="shared" si="0"/>
        <v>9</v>
      </c>
      <c r="F7" s="92"/>
      <c r="G7" s="14" t="s">
        <v>6</v>
      </c>
      <c r="H7" s="15" t="s">
        <v>3</v>
      </c>
      <c r="I7" s="15" t="s">
        <v>2</v>
      </c>
      <c r="J7" s="15" t="s">
        <v>3</v>
      </c>
      <c r="K7" s="15" t="s">
        <v>6</v>
      </c>
      <c r="L7" s="15" t="s">
        <v>6</v>
      </c>
      <c r="M7" s="15" t="s">
        <v>2</v>
      </c>
      <c r="N7" s="15" t="s">
        <v>6</v>
      </c>
      <c r="O7" s="15" t="s">
        <v>2</v>
      </c>
      <c r="P7" s="15" t="s">
        <v>2</v>
      </c>
      <c r="Q7" s="15" t="s">
        <v>6</v>
      </c>
      <c r="R7" s="72">
        <f t="shared" si="1"/>
        <v>29</v>
      </c>
      <c r="S7" s="94"/>
      <c r="T7" s="51">
        <v>2</v>
      </c>
      <c r="U7" s="22" t="s">
        <v>3</v>
      </c>
      <c r="V7" s="23" t="s">
        <v>2</v>
      </c>
      <c r="W7" s="23" t="s">
        <v>6</v>
      </c>
      <c r="X7" s="23" t="s">
        <v>6</v>
      </c>
      <c r="Y7" s="23" t="s">
        <v>6</v>
      </c>
      <c r="Z7" s="23" t="s">
        <v>6</v>
      </c>
      <c r="AA7" s="23" t="s">
        <v>6</v>
      </c>
      <c r="AB7" s="23" t="s">
        <v>6</v>
      </c>
      <c r="AC7" s="23" t="s">
        <v>6</v>
      </c>
      <c r="AD7" s="23" t="s">
        <v>2</v>
      </c>
      <c r="AE7" s="71">
        <f t="shared" si="2"/>
        <v>28</v>
      </c>
      <c r="AF7" s="98"/>
      <c r="AG7" s="31" t="s">
        <v>6</v>
      </c>
      <c r="AH7" s="32" t="s">
        <v>6</v>
      </c>
      <c r="AI7" s="32" t="s">
        <v>2</v>
      </c>
      <c r="AJ7" s="32" t="s">
        <v>2</v>
      </c>
      <c r="AK7" s="32" t="s">
        <v>3</v>
      </c>
      <c r="AL7" s="32" t="s">
        <v>2</v>
      </c>
      <c r="AM7" s="32" t="s">
        <v>2</v>
      </c>
      <c r="AN7" s="32" t="s">
        <v>3</v>
      </c>
      <c r="AO7" s="70">
        <f t="shared" si="3"/>
        <v>20</v>
      </c>
      <c r="AP7" s="70"/>
      <c r="AQ7" s="49">
        <f t="shared" si="4"/>
        <v>86</v>
      </c>
    </row>
    <row r="8" spans="1:43" ht="21" thickBot="1">
      <c r="A8" s="1">
        <v>3</v>
      </c>
      <c r="B8" s="6" t="s">
        <v>2</v>
      </c>
      <c r="C8" s="7" t="s">
        <v>3</v>
      </c>
      <c r="D8" s="7" t="s">
        <v>3</v>
      </c>
      <c r="E8" s="69">
        <f t="shared" si="0"/>
        <v>5</v>
      </c>
      <c r="F8" s="92"/>
      <c r="G8" s="14" t="s">
        <v>2</v>
      </c>
      <c r="H8" s="15" t="s">
        <v>3</v>
      </c>
      <c r="I8" s="15" t="s">
        <v>6</v>
      </c>
      <c r="J8" s="15" t="s">
        <v>3</v>
      </c>
      <c r="K8" s="15" t="s">
        <v>6</v>
      </c>
      <c r="L8" s="15" t="s">
        <v>3</v>
      </c>
      <c r="M8" s="15" t="s">
        <v>2</v>
      </c>
      <c r="N8" s="15" t="s">
        <v>6</v>
      </c>
      <c r="O8" s="15" t="s">
        <v>3</v>
      </c>
      <c r="P8" s="15" t="s">
        <v>2</v>
      </c>
      <c r="Q8" s="15" t="s">
        <v>2</v>
      </c>
      <c r="R8" s="72">
        <f t="shared" si="1"/>
        <v>25</v>
      </c>
      <c r="S8" s="94"/>
      <c r="T8" s="51">
        <v>3</v>
      </c>
      <c r="U8" s="22" t="s">
        <v>2</v>
      </c>
      <c r="V8" s="23" t="s">
        <v>2</v>
      </c>
      <c r="W8" s="23" t="s">
        <v>2</v>
      </c>
      <c r="X8" s="23" t="s">
        <v>3</v>
      </c>
      <c r="Y8" s="23" t="s">
        <v>3</v>
      </c>
      <c r="Z8" s="23" t="s">
        <v>6</v>
      </c>
      <c r="AA8" s="23" t="s">
        <v>2</v>
      </c>
      <c r="AB8" s="23" t="s">
        <v>6</v>
      </c>
      <c r="AC8" s="23" t="s">
        <v>3</v>
      </c>
      <c r="AD8" s="23" t="s">
        <v>2</v>
      </c>
      <c r="AE8" s="71">
        <f t="shared" si="2"/>
        <v>24</v>
      </c>
      <c r="AF8" s="98"/>
      <c r="AG8" s="31" t="s">
        <v>6</v>
      </c>
      <c r="AH8" s="32" t="s">
        <v>6</v>
      </c>
      <c r="AI8" s="32" t="s">
        <v>2</v>
      </c>
      <c r="AJ8" s="32" t="s">
        <v>2</v>
      </c>
      <c r="AK8" s="32" t="s">
        <v>2</v>
      </c>
      <c r="AL8" s="32" t="s">
        <v>3</v>
      </c>
      <c r="AM8" s="32" t="s">
        <v>3</v>
      </c>
      <c r="AN8" s="32" t="s">
        <v>6</v>
      </c>
      <c r="AO8" s="70">
        <f t="shared" si="3"/>
        <v>20</v>
      </c>
      <c r="AP8" s="70"/>
      <c r="AQ8" s="49">
        <f t="shared" si="4"/>
        <v>74</v>
      </c>
    </row>
    <row r="9" spans="1:43" ht="21" thickBot="1">
      <c r="A9" s="1">
        <v>4</v>
      </c>
      <c r="B9" s="6" t="s">
        <v>3</v>
      </c>
      <c r="C9" s="7" t="s">
        <v>3</v>
      </c>
      <c r="D9" s="7" t="s">
        <v>6</v>
      </c>
      <c r="E9" s="69">
        <f t="shared" si="0"/>
        <v>5</v>
      </c>
      <c r="F9" s="92"/>
      <c r="G9" s="14" t="s">
        <v>6</v>
      </c>
      <c r="H9" s="15" t="s">
        <v>3</v>
      </c>
      <c r="I9" s="15" t="s">
        <v>3</v>
      </c>
      <c r="J9" s="15" t="s">
        <v>6</v>
      </c>
      <c r="K9" s="15" t="s">
        <v>6</v>
      </c>
      <c r="L9" s="15" t="s">
        <v>3</v>
      </c>
      <c r="M9" s="15" t="s">
        <v>6</v>
      </c>
      <c r="N9" s="15" t="s">
        <v>3</v>
      </c>
      <c r="O9" s="15" t="s">
        <v>3</v>
      </c>
      <c r="P9" s="15" t="s">
        <v>6</v>
      </c>
      <c r="Q9" s="15" t="s">
        <v>2</v>
      </c>
      <c r="R9" s="72">
        <f t="shared" si="1"/>
        <v>23</v>
      </c>
      <c r="S9" s="94"/>
      <c r="T9" s="51">
        <v>4</v>
      </c>
      <c r="U9" s="22" t="s">
        <v>6</v>
      </c>
      <c r="V9" s="23" t="s">
        <v>6</v>
      </c>
      <c r="W9" s="23" t="s">
        <v>6</v>
      </c>
      <c r="X9" s="23" t="s">
        <v>3</v>
      </c>
      <c r="Y9" s="23" t="s">
        <v>3</v>
      </c>
      <c r="Z9" s="23" t="s">
        <v>3</v>
      </c>
      <c r="AA9" s="23" t="s">
        <v>3</v>
      </c>
      <c r="AB9" s="23" t="s">
        <v>3</v>
      </c>
      <c r="AC9" s="23" t="s">
        <v>3</v>
      </c>
      <c r="AD9" s="23" t="s">
        <v>6</v>
      </c>
      <c r="AE9" s="71">
        <f t="shared" si="2"/>
        <v>18</v>
      </c>
      <c r="AF9" s="98"/>
      <c r="AG9" s="31" t="s">
        <v>3</v>
      </c>
      <c r="AH9" s="32" t="s">
        <v>3</v>
      </c>
      <c r="AI9" s="32" t="s">
        <v>2</v>
      </c>
      <c r="AJ9" s="32" t="s">
        <v>6</v>
      </c>
      <c r="AK9" s="32" t="s">
        <v>3</v>
      </c>
      <c r="AL9" s="32" t="s">
        <v>6</v>
      </c>
      <c r="AM9" s="32" t="s">
        <v>3</v>
      </c>
      <c r="AN9" s="32" t="s">
        <v>3</v>
      </c>
      <c r="AO9" s="70">
        <f t="shared" si="3"/>
        <v>14</v>
      </c>
      <c r="AP9" s="70"/>
      <c r="AQ9" s="49">
        <f t="shared" si="4"/>
        <v>60</v>
      </c>
    </row>
    <row r="10" spans="1:43" ht="21" thickBot="1">
      <c r="A10" s="1">
        <v>5</v>
      </c>
      <c r="B10" s="6" t="s">
        <v>2</v>
      </c>
      <c r="C10" s="7" t="s">
        <v>2</v>
      </c>
      <c r="D10" s="7" t="s">
        <v>6</v>
      </c>
      <c r="E10" s="69">
        <f t="shared" si="0"/>
        <v>9</v>
      </c>
      <c r="F10" s="92"/>
      <c r="G10" s="14" t="s">
        <v>2</v>
      </c>
      <c r="H10" s="15" t="s">
        <v>3</v>
      </c>
      <c r="I10" s="15" t="s">
        <v>2</v>
      </c>
      <c r="J10" s="15" t="s">
        <v>6</v>
      </c>
      <c r="K10" s="15" t="s">
        <v>2</v>
      </c>
      <c r="L10" s="15" t="s">
        <v>6</v>
      </c>
      <c r="M10" s="15" t="s">
        <v>3</v>
      </c>
      <c r="N10" s="15" t="s">
        <v>2</v>
      </c>
      <c r="O10" s="15" t="s">
        <v>2</v>
      </c>
      <c r="P10" s="15" t="s">
        <v>2</v>
      </c>
      <c r="Q10" s="15" t="s">
        <v>2</v>
      </c>
      <c r="R10" s="72">
        <f t="shared" si="1"/>
        <v>29</v>
      </c>
      <c r="S10" s="94"/>
      <c r="T10" s="51">
        <v>5</v>
      </c>
      <c r="U10" s="22" t="s">
        <v>6</v>
      </c>
      <c r="V10" s="23" t="s">
        <v>2</v>
      </c>
      <c r="W10" s="23" t="s">
        <v>2</v>
      </c>
      <c r="X10" s="23" t="s">
        <v>6</v>
      </c>
      <c r="Y10" s="23" t="s">
        <v>2</v>
      </c>
      <c r="Z10" s="23" t="s">
        <v>2</v>
      </c>
      <c r="AA10" s="23" t="s">
        <v>2</v>
      </c>
      <c r="AB10" s="23" t="s">
        <v>2</v>
      </c>
      <c r="AC10" s="23" t="s">
        <v>6</v>
      </c>
      <c r="AD10" s="23" t="s">
        <v>6</v>
      </c>
      <c r="AE10" s="71">
        <f t="shared" si="2"/>
        <v>30</v>
      </c>
      <c r="AF10" s="98"/>
      <c r="AG10" s="31" t="s">
        <v>3</v>
      </c>
      <c r="AH10" s="32" t="s">
        <v>3</v>
      </c>
      <c r="AI10" s="32" t="s">
        <v>2</v>
      </c>
      <c r="AJ10" s="32" t="s">
        <v>3</v>
      </c>
      <c r="AK10" s="32" t="s">
        <v>2</v>
      </c>
      <c r="AL10" s="32" t="s">
        <v>6</v>
      </c>
      <c r="AM10" s="32" t="s">
        <v>2</v>
      </c>
      <c r="AN10" s="32" t="s">
        <v>6</v>
      </c>
      <c r="AO10" s="70">
        <f t="shared" si="3"/>
        <v>18</v>
      </c>
      <c r="AP10" s="70"/>
      <c r="AQ10" s="49">
        <f t="shared" si="4"/>
        <v>86</v>
      </c>
    </row>
    <row r="11" spans="1:43" ht="21" thickBot="1">
      <c r="A11" s="1">
        <v>6</v>
      </c>
      <c r="B11" s="6" t="s">
        <v>2</v>
      </c>
      <c r="C11" s="7" t="s">
        <v>2</v>
      </c>
      <c r="D11" s="7" t="s">
        <v>6</v>
      </c>
      <c r="E11" s="69">
        <f t="shared" si="0"/>
        <v>9</v>
      </c>
      <c r="F11" s="92"/>
      <c r="G11" s="14" t="s">
        <v>6</v>
      </c>
      <c r="H11" s="15" t="s">
        <v>6</v>
      </c>
      <c r="I11" s="15" t="s">
        <v>6</v>
      </c>
      <c r="J11" s="15" t="s">
        <v>6</v>
      </c>
      <c r="K11" s="15" t="s">
        <v>6</v>
      </c>
      <c r="L11" s="15" t="s">
        <v>2</v>
      </c>
      <c r="M11" s="15" t="s">
        <v>2</v>
      </c>
      <c r="N11" s="15" t="s">
        <v>6</v>
      </c>
      <c r="O11" s="15" t="s">
        <v>2</v>
      </c>
      <c r="P11" s="15" t="s">
        <v>2</v>
      </c>
      <c r="Q11" s="15" t="s">
        <v>6</v>
      </c>
      <c r="R11" s="72">
        <f t="shared" si="1"/>
        <v>33</v>
      </c>
      <c r="S11" s="94"/>
      <c r="T11" s="51">
        <v>6</v>
      </c>
      <c r="U11" s="22" t="s">
        <v>2</v>
      </c>
      <c r="V11" s="23" t="s">
        <v>6</v>
      </c>
      <c r="W11" s="23" t="s">
        <v>6</v>
      </c>
      <c r="X11" s="23" t="s">
        <v>6</v>
      </c>
      <c r="Y11" s="23" t="s">
        <v>6</v>
      </c>
      <c r="Z11" s="23" t="s">
        <v>6</v>
      </c>
      <c r="AA11" s="23" t="s">
        <v>6</v>
      </c>
      <c r="AB11" s="23" t="s">
        <v>6</v>
      </c>
      <c r="AC11" s="23" t="s">
        <v>6</v>
      </c>
      <c r="AD11" s="23" t="s">
        <v>6</v>
      </c>
      <c r="AE11" s="71">
        <f t="shared" si="2"/>
        <v>30</v>
      </c>
      <c r="AF11" s="98"/>
      <c r="AG11" s="31" t="s">
        <v>6</v>
      </c>
      <c r="AH11" s="32" t="s">
        <v>6</v>
      </c>
      <c r="AI11" s="32" t="s">
        <v>6</v>
      </c>
      <c r="AJ11" s="32" t="s">
        <v>6</v>
      </c>
      <c r="AK11" s="32" t="s">
        <v>6</v>
      </c>
      <c r="AL11" s="32" t="s">
        <v>6</v>
      </c>
      <c r="AM11" s="32" t="s">
        <v>6</v>
      </c>
      <c r="AN11" s="32" t="s">
        <v>6</v>
      </c>
      <c r="AO11" s="70">
        <f t="shared" si="3"/>
        <v>24</v>
      </c>
      <c r="AP11" s="70"/>
      <c r="AQ11" s="49">
        <f t="shared" si="4"/>
        <v>96</v>
      </c>
    </row>
    <row r="12" spans="1:43" ht="21" thickBot="1">
      <c r="A12" s="1">
        <v>7</v>
      </c>
      <c r="B12" s="6" t="s">
        <v>2</v>
      </c>
      <c r="C12" s="7" t="s">
        <v>3</v>
      </c>
      <c r="D12" s="7" t="s">
        <v>2</v>
      </c>
      <c r="E12" s="69">
        <f t="shared" si="0"/>
        <v>7</v>
      </c>
      <c r="F12" s="92"/>
      <c r="G12" s="14" t="s">
        <v>2</v>
      </c>
      <c r="H12" s="15" t="s">
        <v>2</v>
      </c>
      <c r="I12" s="15" t="s">
        <v>2</v>
      </c>
      <c r="J12" s="15" t="s">
        <v>3</v>
      </c>
      <c r="K12" s="15" t="s">
        <v>2</v>
      </c>
      <c r="L12" s="15" t="s">
        <v>2</v>
      </c>
      <c r="M12" s="15" t="s">
        <v>2</v>
      </c>
      <c r="N12" s="15" t="s">
        <v>6</v>
      </c>
      <c r="O12" s="15" t="s">
        <v>2</v>
      </c>
      <c r="P12" s="15" t="s">
        <v>2</v>
      </c>
      <c r="Q12" s="15" t="s">
        <v>2</v>
      </c>
      <c r="R12" s="72">
        <f t="shared" si="1"/>
        <v>31</v>
      </c>
      <c r="S12" s="94"/>
      <c r="T12" s="51">
        <v>7</v>
      </c>
      <c r="U12" s="22" t="s">
        <v>3</v>
      </c>
      <c r="V12" s="23" t="s">
        <v>6</v>
      </c>
      <c r="W12" s="23" t="s">
        <v>3</v>
      </c>
      <c r="X12" s="23" t="s">
        <v>2</v>
      </c>
      <c r="Y12" s="23" t="s">
        <v>2</v>
      </c>
      <c r="Z12" s="23" t="s">
        <v>2</v>
      </c>
      <c r="AA12" s="23" t="s">
        <v>2</v>
      </c>
      <c r="AB12" s="23" t="s">
        <v>6</v>
      </c>
      <c r="AC12" s="23" t="s">
        <v>3</v>
      </c>
      <c r="AD12" s="23" t="s">
        <v>2</v>
      </c>
      <c r="AE12" s="71">
        <f t="shared" si="2"/>
        <v>24</v>
      </c>
      <c r="AF12" s="98"/>
      <c r="AG12" s="31" t="s">
        <v>6</v>
      </c>
      <c r="AH12" s="32" t="s">
        <v>6</v>
      </c>
      <c r="AI12" s="32" t="s">
        <v>2</v>
      </c>
      <c r="AJ12" s="32" t="s">
        <v>2</v>
      </c>
      <c r="AK12" s="32" t="s">
        <v>3</v>
      </c>
      <c r="AL12" s="32" t="s">
        <v>6</v>
      </c>
      <c r="AM12" s="32" t="s">
        <v>3</v>
      </c>
      <c r="AN12" s="32" t="s">
        <v>3</v>
      </c>
      <c r="AO12" s="70">
        <f t="shared" si="3"/>
        <v>18</v>
      </c>
      <c r="AP12" s="70"/>
      <c r="AQ12" s="49">
        <f t="shared" si="4"/>
        <v>80</v>
      </c>
    </row>
    <row r="13" spans="1:43" ht="21" thickBot="1">
      <c r="A13" s="1">
        <v>8</v>
      </c>
      <c r="B13" s="6" t="s">
        <v>6</v>
      </c>
      <c r="C13" s="7" t="s">
        <v>2</v>
      </c>
      <c r="D13" s="7" t="s">
        <v>3</v>
      </c>
      <c r="E13" s="69">
        <f t="shared" si="0"/>
        <v>7</v>
      </c>
      <c r="F13" s="92"/>
      <c r="G13" s="14" t="s">
        <v>3</v>
      </c>
      <c r="H13" s="15" t="s">
        <v>3</v>
      </c>
      <c r="I13" s="15" t="s">
        <v>3</v>
      </c>
      <c r="J13" s="15" t="s">
        <v>2</v>
      </c>
      <c r="K13" s="15" t="s">
        <v>6</v>
      </c>
      <c r="L13" s="15" t="s">
        <v>2</v>
      </c>
      <c r="M13" s="15" t="s">
        <v>2</v>
      </c>
      <c r="N13" s="15" t="s">
        <v>3</v>
      </c>
      <c r="O13" s="15" t="s">
        <v>2</v>
      </c>
      <c r="P13" s="15" t="s">
        <v>6</v>
      </c>
      <c r="Q13" s="15" t="s">
        <v>2</v>
      </c>
      <c r="R13" s="72">
        <f t="shared" si="1"/>
        <v>25</v>
      </c>
      <c r="S13" s="94"/>
      <c r="T13" s="51">
        <v>8</v>
      </c>
      <c r="U13" s="22" t="s">
        <v>3</v>
      </c>
      <c r="V13" s="23" t="s">
        <v>6</v>
      </c>
      <c r="W13" s="23" t="s">
        <v>3</v>
      </c>
      <c r="X13" s="23" t="s">
        <v>2</v>
      </c>
      <c r="Y13" s="23" t="s">
        <v>2</v>
      </c>
      <c r="Z13" s="23" t="s">
        <v>3</v>
      </c>
      <c r="AA13" s="23" t="s">
        <v>3</v>
      </c>
      <c r="AB13" s="23" t="s">
        <v>2</v>
      </c>
      <c r="AC13" s="23" t="s">
        <v>3</v>
      </c>
      <c r="AD13" s="23" t="s">
        <v>6</v>
      </c>
      <c r="AE13" s="71">
        <f t="shared" si="2"/>
        <v>20</v>
      </c>
      <c r="AF13" s="98"/>
      <c r="AG13" s="31" t="s">
        <v>3</v>
      </c>
      <c r="AH13" s="32" t="s">
        <v>3</v>
      </c>
      <c r="AI13" s="32" t="s">
        <v>6</v>
      </c>
      <c r="AJ13" s="32" t="s">
        <v>2</v>
      </c>
      <c r="AK13" s="32" t="s">
        <v>6</v>
      </c>
      <c r="AL13" s="32" t="s">
        <v>3</v>
      </c>
      <c r="AM13" s="32" t="s">
        <v>6</v>
      </c>
      <c r="AN13" s="32" t="s">
        <v>3</v>
      </c>
      <c r="AO13" s="70">
        <f t="shared" si="3"/>
        <v>16</v>
      </c>
      <c r="AP13" s="70"/>
      <c r="AQ13" s="49">
        <f t="shared" si="4"/>
        <v>68</v>
      </c>
    </row>
    <row r="14" spans="1:43" ht="21" thickBot="1">
      <c r="A14" s="1">
        <v>9</v>
      </c>
      <c r="B14" s="6" t="s">
        <v>2</v>
      </c>
      <c r="C14" s="7" t="s">
        <v>3</v>
      </c>
      <c r="D14" s="7" t="s">
        <v>6</v>
      </c>
      <c r="E14" s="69">
        <f t="shared" si="0"/>
        <v>7</v>
      </c>
      <c r="F14" s="92"/>
      <c r="G14" s="14" t="s">
        <v>2</v>
      </c>
      <c r="H14" s="15" t="s">
        <v>2</v>
      </c>
      <c r="I14" s="15" t="s">
        <v>2</v>
      </c>
      <c r="J14" s="15" t="s">
        <v>2</v>
      </c>
      <c r="K14" s="15" t="s">
        <v>2</v>
      </c>
      <c r="L14" s="15" t="s">
        <v>2</v>
      </c>
      <c r="M14" s="15" t="s">
        <v>2</v>
      </c>
      <c r="N14" s="15" t="s">
        <v>3</v>
      </c>
      <c r="O14" s="15" t="s">
        <v>3</v>
      </c>
      <c r="P14" s="15" t="s">
        <v>2</v>
      </c>
      <c r="Q14" s="15" t="s">
        <v>2</v>
      </c>
      <c r="R14" s="72">
        <f t="shared" si="1"/>
        <v>29</v>
      </c>
      <c r="S14" s="94"/>
      <c r="T14" s="51">
        <v>9</v>
      </c>
      <c r="U14" s="22" t="s">
        <v>2</v>
      </c>
      <c r="V14" s="23" t="s">
        <v>2</v>
      </c>
      <c r="W14" s="23" t="s">
        <v>3</v>
      </c>
      <c r="X14" s="23" t="s">
        <v>3</v>
      </c>
      <c r="Y14" s="23" t="s">
        <v>2</v>
      </c>
      <c r="Z14" s="23" t="s">
        <v>3</v>
      </c>
      <c r="AA14" s="23" t="s">
        <v>2</v>
      </c>
      <c r="AB14" s="23" t="s">
        <v>3</v>
      </c>
      <c r="AC14" s="23" t="s">
        <v>2</v>
      </c>
      <c r="AD14" s="23" t="s">
        <v>2</v>
      </c>
      <c r="AE14" s="71">
        <f t="shared" si="2"/>
        <v>22</v>
      </c>
      <c r="AF14" s="98"/>
      <c r="AG14" s="31" t="s">
        <v>6</v>
      </c>
      <c r="AH14" s="32" t="s">
        <v>6</v>
      </c>
      <c r="AI14" s="32" t="s">
        <v>2</v>
      </c>
      <c r="AJ14" s="32" t="s">
        <v>2</v>
      </c>
      <c r="AK14" s="32" t="s">
        <v>2</v>
      </c>
      <c r="AL14" s="32" t="s">
        <v>2</v>
      </c>
      <c r="AM14" s="32" t="s">
        <v>3</v>
      </c>
      <c r="AN14" s="32" t="s">
        <v>2</v>
      </c>
      <c r="AO14" s="70">
        <f t="shared" si="3"/>
        <v>22</v>
      </c>
      <c r="AP14" s="70"/>
      <c r="AQ14" s="49">
        <f t="shared" si="4"/>
        <v>80</v>
      </c>
    </row>
    <row r="15" spans="1:43" ht="21" thickBot="1">
      <c r="A15" s="1">
        <v>10</v>
      </c>
      <c r="B15" s="6" t="s">
        <v>2</v>
      </c>
      <c r="C15" s="7" t="s">
        <v>2</v>
      </c>
      <c r="D15" s="7" t="s">
        <v>3</v>
      </c>
      <c r="E15" s="69">
        <f t="shared" si="0"/>
        <v>7</v>
      </c>
      <c r="F15" s="92"/>
      <c r="G15" s="14" t="s">
        <v>6</v>
      </c>
      <c r="H15" s="15" t="s">
        <v>3</v>
      </c>
      <c r="I15" s="15" t="s">
        <v>3</v>
      </c>
      <c r="J15" s="15" t="s">
        <v>6</v>
      </c>
      <c r="K15" s="15" t="s">
        <v>2</v>
      </c>
      <c r="L15" s="15" t="s">
        <v>3</v>
      </c>
      <c r="M15" s="15" t="s">
        <v>2</v>
      </c>
      <c r="N15" s="15" t="s">
        <v>2</v>
      </c>
      <c r="O15" s="15" t="s">
        <v>2</v>
      </c>
      <c r="P15" s="15" t="s">
        <v>2</v>
      </c>
      <c r="Q15" s="15" t="s">
        <v>6</v>
      </c>
      <c r="R15" s="72">
        <f t="shared" si="1"/>
        <v>27</v>
      </c>
      <c r="S15" s="94"/>
      <c r="T15" s="51">
        <v>10</v>
      </c>
      <c r="U15" s="22" t="s">
        <v>6</v>
      </c>
      <c r="V15" s="23" t="s">
        <v>2</v>
      </c>
      <c r="W15" s="23" t="s">
        <v>2</v>
      </c>
      <c r="X15" s="23" t="s">
        <v>6</v>
      </c>
      <c r="Y15" s="23" t="s">
        <v>6</v>
      </c>
      <c r="Z15" s="23" t="s">
        <v>2</v>
      </c>
      <c r="AA15" s="23" t="s">
        <v>2</v>
      </c>
      <c r="AB15" s="23" t="s">
        <v>3</v>
      </c>
      <c r="AC15" s="23" t="s">
        <v>2</v>
      </c>
      <c r="AD15" s="23" t="s">
        <v>3</v>
      </c>
      <c r="AE15" s="71">
        <f t="shared" si="2"/>
        <v>26</v>
      </c>
      <c r="AF15" s="98"/>
      <c r="AG15" s="31" t="s">
        <v>6</v>
      </c>
      <c r="AH15" s="32" t="s">
        <v>3</v>
      </c>
      <c r="AI15" s="32" t="s">
        <v>2</v>
      </c>
      <c r="AJ15" s="32"/>
      <c r="AK15" s="32"/>
      <c r="AL15" s="32" t="s">
        <v>2</v>
      </c>
      <c r="AM15" s="32" t="s">
        <v>2</v>
      </c>
      <c r="AN15" s="32" t="s">
        <v>3</v>
      </c>
      <c r="AO15" s="70">
        <f t="shared" si="3"/>
        <v>14</v>
      </c>
      <c r="AP15" s="70"/>
      <c r="AQ15" s="49">
        <f t="shared" si="4"/>
        <v>74</v>
      </c>
    </row>
    <row r="16" spans="1:43" ht="21" thickBot="1">
      <c r="A16" s="1">
        <v>11</v>
      </c>
      <c r="B16" s="6" t="s">
        <v>2</v>
      </c>
      <c r="C16" s="7" t="s">
        <v>2</v>
      </c>
      <c r="D16" s="7" t="s">
        <v>6</v>
      </c>
      <c r="E16" s="69">
        <f t="shared" si="0"/>
        <v>9</v>
      </c>
      <c r="F16" s="92"/>
      <c r="G16" s="14" t="s">
        <v>2</v>
      </c>
      <c r="H16" s="15" t="s">
        <v>3</v>
      </c>
      <c r="I16" s="15" t="s">
        <v>3</v>
      </c>
      <c r="J16" s="15" t="s">
        <v>6</v>
      </c>
      <c r="K16" s="15" t="s">
        <v>2</v>
      </c>
      <c r="L16" s="15" t="s">
        <v>6</v>
      </c>
      <c r="M16" s="15" t="s">
        <v>2</v>
      </c>
      <c r="N16" s="15" t="s">
        <v>6</v>
      </c>
      <c r="O16" s="15" t="s">
        <v>6</v>
      </c>
      <c r="P16" s="15" t="s">
        <v>2</v>
      </c>
      <c r="Q16" s="15" t="s">
        <v>6</v>
      </c>
      <c r="R16" s="72">
        <f t="shared" si="1"/>
        <v>29</v>
      </c>
      <c r="S16" s="94"/>
      <c r="T16" s="51">
        <v>11</v>
      </c>
      <c r="U16" s="22" t="s">
        <v>2</v>
      </c>
      <c r="V16" s="23" t="s">
        <v>2</v>
      </c>
      <c r="W16" s="23" t="s">
        <v>2</v>
      </c>
      <c r="X16" s="23" t="s">
        <v>6</v>
      </c>
      <c r="Y16" s="23" t="s">
        <v>6</v>
      </c>
      <c r="Z16" s="23" t="s">
        <v>2</v>
      </c>
      <c r="AA16" s="23" t="s">
        <v>2</v>
      </c>
      <c r="AB16" s="23" t="s">
        <v>6</v>
      </c>
      <c r="AC16" s="23" t="s">
        <v>6</v>
      </c>
      <c r="AD16" s="23" t="s">
        <v>3</v>
      </c>
      <c r="AE16" s="71">
        <f t="shared" si="2"/>
        <v>28</v>
      </c>
      <c r="AF16" s="98"/>
      <c r="AG16" s="31" t="s">
        <v>6</v>
      </c>
      <c r="AH16" s="32" t="s">
        <v>3</v>
      </c>
      <c r="AI16" s="32" t="s">
        <v>2</v>
      </c>
      <c r="AJ16" s="32"/>
      <c r="AK16" s="32" t="s">
        <v>2</v>
      </c>
      <c r="AL16" s="32" t="s">
        <v>6</v>
      </c>
      <c r="AM16" s="32" t="s">
        <v>2</v>
      </c>
      <c r="AN16" s="32" t="s">
        <v>3</v>
      </c>
      <c r="AO16" s="70">
        <f t="shared" si="3"/>
        <v>17</v>
      </c>
      <c r="AP16" s="70"/>
      <c r="AQ16" s="49">
        <f t="shared" si="4"/>
        <v>83</v>
      </c>
    </row>
    <row r="17" spans="1:43" ht="21" thickBot="1">
      <c r="A17" s="1">
        <v>12</v>
      </c>
      <c r="B17" s="6" t="s">
        <v>6</v>
      </c>
      <c r="C17" s="7" t="s">
        <v>6</v>
      </c>
      <c r="D17" s="7" t="s">
        <v>2</v>
      </c>
      <c r="E17" s="69">
        <f t="shared" si="0"/>
        <v>9</v>
      </c>
      <c r="F17" s="92"/>
      <c r="G17" s="14" t="s">
        <v>2</v>
      </c>
      <c r="H17" s="15" t="s">
        <v>6</v>
      </c>
      <c r="I17" s="15" t="s">
        <v>6</v>
      </c>
      <c r="J17" s="15" t="s">
        <v>6</v>
      </c>
      <c r="K17" s="15" t="s">
        <v>6</v>
      </c>
      <c r="L17" s="15" t="s">
        <v>2</v>
      </c>
      <c r="M17" s="15" t="s">
        <v>6</v>
      </c>
      <c r="N17" s="15" t="s">
        <v>3</v>
      </c>
      <c r="O17" s="15" t="s">
        <v>6</v>
      </c>
      <c r="P17" s="15" t="s">
        <v>3</v>
      </c>
      <c r="Q17" s="15" t="s">
        <v>3</v>
      </c>
      <c r="R17" s="72">
        <f t="shared" si="1"/>
        <v>27</v>
      </c>
      <c r="S17" s="94"/>
      <c r="T17" s="51">
        <v>12</v>
      </c>
      <c r="U17" s="22" t="s">
        <v>6</v>
      </c>
      <c r="V17" s="23" t="s">
        <v>3</v>
      </c>
      <c r="W17" s="23" t="s">
        <v>2</v>
      </c>
      <c r="X17" s="23" t="s">
        <v>3</v>
      </c>
      <c r="Y17" s="23" t="s">
        <v>6</v>
      </c>
      <c r="Z17" s="23" t="s">
        <v>2</v>
      </c>
      <c r="AA17" s="23" t="s">
        <v>2</v>
      </c>
      <c r="AB17" s="23" t="s">
        <v>6</v>
      </c>
      <c r="AC17" s="23" t="s">
        <v>3</v>
      </c>
      <c r="AD17" s="23" t="s">
        <v>6</v>
      </c>
      <c r="AE17" s="71">
        <f t="shared" si="2"/>
        <v>24</v>
      </c>
      <c r="AF17" s="98"/>
      <c r="AG17" s="31" t="s">
        <v>6</v>
      </c>
      <c r="AH17" s="32" t="s">
        <v>3</v>
      </c>
      <c r="AI17" s="32" t="s">
        <v>3</v>
      </c>
      <c r="AJ17" s="32"/>
      <c r="AK17" s="32" t="s">
        <v>3</v>
      </c>
      <c r="AL17" s="32" t="s">
        <v>3</v>
      </c>
      <c r="AM17" s="32" t="s">
        <v>6</v>
      </c>
      <c r="AN17" s="32" t="s">
        <v>6</v>
      </c>
      <c r="AO17" s="70">
        <f t="shared" si="3"/>
        <v>13</v>
      </c>
      <c r="AP17" s="70"/>
      <c r="AQ17" s="49">
        <f t="shared" si="4"/>
        <v>73</v>
      </c>
    </row>
    <row r="18" spans="1:43" ht="21" thickBot="1">
      <c r="A18" s="1">
        <v>13</v>
      </c>
      <c r="B18" s="6" t="s">
        <v>2</v>
      </c>
      <c r="C18" s="7" t="s">
        <v>6</v>
      </c>
      <c r="D18" s="7" t="s">
        <v>6</v>
      </c>
      <c r="E18" s="69">
        <f t="shared" si="0"/>
        <v>9</v>
      </c>
      <c r="F18" s="92"/>
      <c r="G18" s="14" t="s">
        <v>2</v>
      </c>
      <c r="H18" s="15" t="s">
        <v>2</v>
      </c>
      <c r="I18" s="15" t="s">
        <v>2</v>
      </c>
      <c r="J18" s="15" t="s">
        <v>2</v>
      </c>
      <c r="K18" s="15" t="s">
        <v>2</v>
      </c>
      <c r="L18" s="15" t="s">
        <v>2</v>
      </c>
      <c r="M18" s="15" t="s">
        <v>2</v>
      </c>
      <c r="N18" s="15" t="s">
        <v>3</v>
      </c>
      <c r="O18" s="15" t="s">
        <v>3</v>
      </c>
      <c r="P18" s="15" t="s">
        <v>2</v>
      </c>
      <c r="Q18" s="15" t="s">
        <v>2</v>
      </c>
      <c r="R18" s="72">
        <f t="shared" si="1"/>
        <v>29</v>
      </c>
      <c r="S18" s="94"/>
      <c r="T18" s="51">
        <v>13</v>
      </c>
      <c r="U18" s="22" t="s">
        <v>2</v>
      </c>
      <c r="V18" s="23" t="s">
        <v>2</v>
      </c>
      <c r="W18" s="23" t="s">
        <v>2</v>
      </c>
      <c r="X18" s="23" t="s">
        <v>2</v>
      </c>
      <c r="Y18" s="23" t="s">
        <v>2</v>
      </c>
      <c r="Z18" s="23" t="s">
        <v>2</v>
      </c>
      <c r="AA18" s="23" t="s">
        <v>2</v>
      </c>
      <c r="AB18" s="23" t="s">
        <v>2</v>
      </c>
      <c r="AC18" s="23" t="s">
        <v>3</v>
      </c>
      <c r="AD18" s="23" t="s">
        <v>2</v>
      </c>
      <c r="AE18" s="71">
        <f t="shared" si="2"/>
        <v>28</v>
      </c>
      <c r="AF18" s="98"/>
      <c r="AG18" s="31" t="s">
        <v>2</v>
      </c>
      <c r="AH18" s="32" t="s">
        <v>2</v>
      </c>
      <c r="AI18" s="32" t="s">
        <v>2</v>
      </c>
      <c r="AJ18" s="32"/>
      <c r="AK18" s="32" t="s">
        <v>2</v>
      </c>
      <c r="AL18" s="32" t="s">
        <v>2</v>
      </c>
      <c r="AM18" s="32" t="s">
        <v>2</v>
      </c>
      <c r="AN18" s="32" t="s">
        <v>2</v>
      </c>
      <c r="AO18" s="70">
        <f t="shared" si="3"/>
        <v>21</v>
      </c>
      <c r="AP18" s="70"/>
      <c r="AQ18" s="49">
        <f t="shared" si="4"/>
        <v>87</v>
      </c>
    </row>
    <row r="19" spans="1:43" ht="21" thickBot="1">
      <c r="A19" s="1">
        <v>14</v>
      </c>
      <c r="B19" s="6" t="s">
        <v>2</v>
      </c>
      <c r="C19" s="7" t="s">
        <v>2</v>
      </c>
      <c r="D19" s="7" t="s">
        <v>3</v>
      </c>
      <c r="E19" s="69">
        <f t="shared" si="0"/>
        <v>7</v>
      </c>
      <c r="F19" s="92"/>
      <c r="G19" s="14" t="s">
        <v>3</v>
      </c>
      <c r="H19" s="15" t="s">
        <v>3</v>
      </c>
      <c r="I19" s="15" t="s">
        <v>2</v>
      </c>
      <c r="J19" s="15" t="s">
        <v>2</v>
      </c>
      <c r="K19" s="15" t="s">
        <v>2</v>
      </c>
      <c r="L19" s="15" t="s">
        <v>3</v>
      </c>
      <c r="M19" s="15" t="s">
        <v>2</v>
      </c>
      <c r="N19" s="15" t="s">
        <v>3</v>
      </c>
      <c r="O19" s="15" t="s">
        <v>2</v>
      </c>
      <c r="P19" s="15" t="s">
        <v>2</v>
      </c>
      <c r="Q19" s="15" t="s">
        <v>2</v>
      </c>
      <c r="R19" s="72">
        <f t="shared" si="1"/>
        <v>25</v>
      </c>
      <c r="S19" s="94"/>
      <c r="T19" s="51">
        <v>14</v>
      </c>
      <c r="U19" s="22" t="s">
        <v>2</v>
      </c>
      <c r="V19" s="23" t="s">
        <v>2</v>
      </c>
      <c r="W19" s="23" t="s">
        <v>3</v>
      </c>
      <c r="X19" s="23" t="s">
        <v>2</v>
      </c>
      <c r="Y19" s="23" t="s">
        <v>3</v>
      </c>
      <c r="Z19" s="23" t="s">
        <v>2</v>
      </c>
      <c r="AA19" s="23" t="s">
        <v>2</v>
      </c>
      <c r="AB19" s="23" t="s">
        <v>6</v>
      </c>
      <c r="AC19" s="23" t="s">
        <v>2</v>
      </c>
      <c r="AD19" s="23" t="s">
        <v>2</v>
      </c>
      <c r="AE19" s="71">
        <f t="shared" si="2"/>
        <v>26</v>
      </c>
      <c r="AF19" s="98"/>
      <c r="AG19" s="31" t="s">
        <v>2</v>
      </c>
      <c r="AH19" s="32" t="s">
        <v>3</v>
      </c>
      <c r="AI19" s="32" t="s">
        <v>2</v>
      </c>
      <c r="AJ19" s="32"/>
      <c r="AK19" s="32" t="s">
        <v>2</v>
      </c>
      <c r="AL19" s="32" t="s">
        <v>2</v>
      </c>
      <c r="AM19" s="32" t="s">
        <v>2</v>
      </c>
      <c r="AN19" s="32" t="s">
        <v>3</v>
      </c>
      <c r="AO19" s="70">
        <f t="shared" si="3"/>
        <v>17</v>
      </c>
      <c r="AP19" s="70"/>
      <c r="AQ19" s="49">
        <f t="shared" si="4"/>
        <v>75</v>
      </c>
    </row>
    <row r="20" spans="1:43" ht="21" thickBot="1">
      <c r="A20" s="1">
        <v>15</v>
      </c>
      <c r="B20" s="6" t="s">
        <v>3</v>
      </c>
      <c r="C20" s="7" t="s">
        <v>2</v>
      </c>
      <c r="D20" s="7" t="s">
        <v>2</v>
      </c>
      <c r="E20" s="69">
        <f t="shared" si="0"/>
        <v>7</v>
      </c>
      <c r="F20" s="92"/>
      <c r="G20" s="14" t="s">
        <v>3</v>
      </c>
      <c r="H20" s="15" t="s">
        <v>3</v>
      </c>
      <c r="I20" s="15" t="s">
        <v>2</v>
      </c>
      <c r="J20" s="15" t="s">
        <v>3</v>
      </c>
      <c r="K20" s="15" t="s">
        <v>2</v>
      </c>
      <c r="L20" s="15" t="s">
        <v>3</v>
      </c>
      <c r="M20" s="15" t="s">
        <v>2</v>
      </c>
      <c r="N20" s="15" t="s">
        <v>2</v>
      </c>
      <c r="O20" s="15" t="s">
        <v>2</v>
      </c>
      <c r="P20" s="15" t="s">
        <v>3</v>
      </c>
      <c r="Q20" s="15" t="s">
        <v>2</v>
      </c>
      <c r="R20" s="72">
        <f t="shared" si="1"/>
        <v>23</v>
      </c>
      <c r="S20" s="94"/>
      <c r="T20" s="51">
        <v>15</v>
      </c>
      <c r="U20" s="22" t="s">
        <v>3</v>
      </c>
      <c r="V20" s="23" t="s">
        <v>3</v>
      </c>
      <c r="W20" s="23" t="s">
        <v>2</v>
      </c>
      <c r="X20" s="23" t="s">
        <v>2</v>
      </c>
      <c r="Y20" s="23" t="s">
        <v>3</v>
      </c>
      <c r="Z20" s="23" t="s">
        <v>2</v>
      </c>
      <c r="AA20" s="23" t="s">
        <v>6</v>
      </c>
      <c r="AB20" s="23" t="s">
        <v>2</v>
      </c>
      <c r="AC20" s="23" t="s">
        <v>3</v>
      </c>
      <c r="AD20" s="23" t="s">
        <v>6</v>
      </c>
      <c r="AE20" s="71">
        <f t="shared" si="2"/>
        <v>22</v>
      </c>
      <c r="AF20" s="98"/>
      <c r="AG20" s="31" t="s">
        <v>2</v>
      </c>
      <c r="AH20" s="32" t="s">
        <v>3</v>
      </c>
      <c r="AI20" s="32" t="s">
        <v>3</v>
      </c>
      <c r="AJ20" s="32"/>
      <c r="AK20" s="32" t="s">
        <v>3</v>
      </c>
      <c r="AL20" s="32" t="s">
        <v>2</v>
      </c>
      <c r="AM20" s="32" t="s">
        <v>3</v>
      </c>
      <c r="AN20" s="32" t="s">
        <v>2</v>
      </c>
      <c r="AO20" s="70">
        <f t="shared" si="3"/>
        <v>13</v>
      </c>
      <c r="AP20" s="70"/>
      <c r="AQ20" s="49">
        <f t="shared" si="4"/>
        <v>65</v>
      </c>
    </row>
    <row r="21" spans="1:43" ht="21" thickBot="1">
      <c r="A21" s="1">
        <v>16</v>
      </c>
      <c r="B21" s="6" t="s">
        <v>2</v>
      </c>
      <c r="C21" s="7" t="s">
        <v>2</v>
      </c>
      <c r="D21" s="7" t="s">
        <v>2</v>
      </c>
      <c r="E21" s="69">
        <f t="shared" si="0"/>
        <v>9</v>
      </c>
      <c r="F21" s="92"/>
      <c r="G21" s="14" t="s">
        <v>2</v>
      </c>
      <c r="H21" s="15" t="s">
        <v>3</v>
      </c>
      <c r="I21" s="15" t="s">
        <v>2</v>
      </c>
      <c r="J21" s="15" t="s">
        <v>2</v>
      </c>
      <c r="K21" s="15" t="s">
        <v>6</v>
      </c>
      <c r="L21" s="15" t="s">
        <v>2</v>
      </c>
      <c r="M21" s="15" t="s">
        <v>2</v>
      </c>
      <c r="N21" s="15" t="s">
        <v>3</v>
      </c>
      <c r="O21" s="15" t="s">
        <v>2</v>
      </c>
      <c r="P21" s="15" t="s">
        <v>2</v>
      </c>
      <c r="Q21" s="15" t="s">
        <v>3</v>
      </c>
      <c r="R21" s="72">
        <f t="shared" si="1"/>
        <v>27</v>
      </c>
      <c r="S21" s="94"/>
      <c r="T21" s="51">
        <v>16</v>
      </c>
      <c r="U21" s="22" t="s">
        <v>2</v>
      </c>
      <c r="V21" s="23" t="s">
        <v>3</v>
      </c>
      <c r="W21" s="23" t="s">
        <v>2</v>
      </c>
      <c r="X21" s="23" t="s">
        <v>2</v>
      </c>
      <c r="Y21" s="23" t="s">
        <v>6</v>
      </c>
      <c r="Z21" s="23" t="s">
        <v>3</v>
      </c>
      <c r="AA21" s="23" t="s">
        <v>3</v>
      </c>
      <c r="AB21" s="23" t="s">
        <v>3</v>
      </c>
      <c r="AC21" s="23" t="s">
        <v>2</v>
      </c>
      <c r="AD21" s="23" t="s">
        <v>2</v>
      </c>
      <c r="AE21" s="71">
        <f t="shared" si="2"/>
        <v>22</v>
      </c>
      <c r="AF21" s="98"/>
      <c r="AG21" s="31" t="s">
        <v>3</v>
      </c>
      <c r="AH21" s="32" t="s">
        <v>3</v>
      </c>
      <c r="AI21" s="32" t="s">
        <v>6</v>
      </c>
      <c r="AJ21" s="32"/>
      <c r="AK21" s="32" t="s">
        <v>6</v>
      </c>
      <c r="AL21" s="32" t="s">
        <v>3</v>
      </c>
      <c r="AM21" s="32" t="s">
        <v>6</v>
      </c>
      <c r="AN21" s="32" t="s">
        <v>6</v>
      </c>
      <c r="AO21" s="70">
        <f t="shared" si="3"/>
        <v>15</v>
      </c>
      <c r="AP21" s="70"/>
      <c r="AQ21" s="49">
        <f t="shared" si="4"/>
        <v>73</v>
      </c>
    </row>
    <row r="22" spans="1:43" ht="21" thickBot="1">
      <c r="A22" s="1">
        <v>17</v>
      </c>
      <c r="B22" s="6" t="s">
        <v>3</v>
      </c>
      <c r="C22" s="7" t="s">
        <v>2</v>
      </c>
      <c r="D22" s="7" t="s">
        <v>3</v>
      </c>
      <c r="E22" s="69">
        <f t="shared" si="0"/>
        <v>5</v>
      </c>
      <c r="F22" s="92"/>
      <c r="G22" s="14" t="s">
        <v>2</v>
      </c>
      <c r="H22" s="15" t="s">
        <v>2</v>
      </c>
      <c r="I22" s="15" t="s">
        <v>2</v>
      </c>
      <c r="J22" s="15" t="s">
        <v>2</v>
      </c>
      <c r="K22" s="15" t="s">
        <v>2</v>
      </c>
      <c r="L22" s="15" t="s">
        <v>6</v>
      </c>
      <c r="M22" s="15" t="s">
        <v>2</v>
      </c>
      <c r="N22" s="15" t="s">
        <v>2</v>
      </c>
      <c r="O22" s="15" t="s">
        <v>2</v>
      </c>
      <c r="P22" s="15" t="s">
        <v>2</v>
      </c>
      <c r="Q22" s="15" t="s">
        <v>2</v>
      </c>
      <c r="R22" s="72">
        <f t="shared" si="1"/>
        <v>33</v>
      </c>
      <c r="S22" s="94"/>
      <c r="T22" s="51">
        <v>17</v>
      </c>
      <c r="U22" s="22" t="s">
        <v>2</v>
      </c>
      <c r="V22" s="23" t="s">
        <v>3</v>
      </c>
      <c r="W22" s="23" t="s">
        <v>2</v>
      </c>
      <c r="X22" s="23" t="s">
        <v>2</v>
      </c>
      <c r="Y22" s="23" t="s">
        <v>2</v>
      </c>
      <c r="Z22" s="23" t="s">
        <v>2</v>
      </c>
      <c r="AA22" s="23" t="s">
        <v>2</v>
      </c>
      <c r="AB22" s="23" t="s">
        <v>2</v>
      </c>
      <c r="AC22" s="23" t="s">
        <v>2</v>
      </c>
      <c r="AD22" s="23" t="s">
        <v>2</v>
      </c>
      <c r="AE22" s="71">
        <f t="shared" si="2"/>
        <v>28</v>
      </c>
      <c r="AF22" s="98"/>
      <c r="AG22" s="31" t="s">
        <v>2</v>
      </c>
      <c r="AH22" s="32" t="s">
        <v>3</v>
      </c>
      <c r="AI22" s="32" t="s">
        <v>3</v>
      </c>
      <c r="AJ22" s="32"/>
      <c r="AK22" s="32" t="s">
        <v>2</v>
      </c>
      <c r="AL22" s="32" t="s">
        <v>2</v>
      </c>
      <c r="AM22" s="32" t="s">
        <v>3</v>
      </c>
      <c r="AN22" s="32" t="s">
        <v>2</v>
      </c>
      <c r="AO22" s="70">
        <f t="shared" si="3"/>
        <v>15</v>
      </c>
      <c r="AP22" s="70"/>
      <c r="AQ22" s="49">
        <f t="shared" si="4"/>
        <v>81</v>
      </c>
    </row>
    <row r="23" spans="1:43" ht="26.25" thickBot="1">
      <c r="A23" s="3" t="s">
        <v>5</v>
      </c>
      <c r="B23" s="9">
        <f>COUNTIF(B$6:B$22,"а")*3+COUNTIF(B$6:B$22,"б")*1+COUNTIF(B$6:B$22,"в")*3</f>
        <v>45</v>
      </c>
      <c r="C23" s="10">
        <f>COUNTIF(C$6:C$22,"а")*3+COUNTIF(C$6:C$22,"б")*1+COUNTIF(C$6:C$22,"в")*3</f>
        <v>43</v>
      </c>
      <c r="D23" s="10">
        <f>COUNTIF(D$6:D$22,"а")*3+COUNTIF(D$6:D$22,"б")*1+COUNTIF(D$6:D$22,"в")*3</f>
        <v>41</v>
      </c>
      <c r="E23" s="80">
        <f>SUM(B23:D23)/COUNTIF(B23:D23,"&lt;&gt;0")</f>
        <v>43</v>
      </c>
      <c r="F23" s="93"/>
      <c r="G23" s="17">
        <f aca="true" t="shared" si="5" ref="G23:Q23">COUNTIF(G$6:G$22,"а")*3+COUNTIF(G$6:G$22,"б")*1+COUNTIF(G$6:G$22,"в")*3</f>
        <v>45</v>
      </c>
      <c r="H23" s="18">
        <f t="shared" si="5"/>
        <v>31</v>
      </c>
      <c r="I23" s="18">
        <f t="shared" si="5"/>
        <v>43</v>
      </c>
      <c r="J23" s="18">
        <f t="shared" si="5"/>
        <v>41</v>
      </c>
      <c r="K23" s="18">
        <f t="shared" si="5"/>
        <v>51</v>
      </c>
      <c r="L23" s="18">
        <f t="shared" si="5"/>
        <v>41</v>
      </c>
      <c r="M23" s="18">
        <f t="shared" si="5"/>
        <v>49</v>
      </c>
      <c r="N23" s="18">
        <f t="shared" si="5"/>
        <v>37</v>
      </c>
      <c r="O23" s="18">
        <f t="shared" si="5"/>
        <v>43</v>
      </c>
      <c r="P23" s="18">
        <f t="shared" si="5"/>
        <v>47</v>
      </c>
      <c r="Q23" s="18">
        <f t="shared" si="5"/>
        <v>47</v>
      </c>
      <c r="R23" s="80">
        <f>SUM(G23:Q23)/COUNTIF(G23:Q23,"&lt;&gt;0")</f>
        <v>43.18181818181818</v>
      </c>
      <c r="S23" s="95"/>
      <c r="T23" s="3" t="s">
        <v>5</v>
      </c>
      <c r="U23" s="25">
        <f aca="true" t="shared" si="6" ref="U23:AD23">COUNTIF(U$6:U$22,"а")*3+COUNTIF(U$6:U$22,"б")*1+COUNTIF(U$6:U$22,"в")*3</f>
        <v>43</v>
      </c>
      <c r="V23" s="26">
        <f t="shared" si="6"/>
        <v>43</v>
      </c>
      <c r="W23" s="26">
        <f t="shared" si="6"/>
        <v>43</v>
      </c>
      <c r="X23" s="26">
        <f t="shared" si="6"/>
        <v>43</v>
      </c>
      <c r="Y23" s="26">
        <f t="shared" si="6"/>
        <v>43</v>
      </c>
      <c r="Z23" s="26">
        <f t="shared" si="6"/>
        <v>43</v>
      </c>
      <c r="AA23" s="26">
        <f t="shared" si="6"/>
        <v>45</v>
      </c>
      <c r="AB23" s="26">
        <f t="shared" si="6"/>
        <v>43</v>
      </c>
      <c r="AC23" s="26">
        <f t="shared" si="6"/>
        <v>37</v>
      </c>
      <c r="AD23" s="26">
        <f t="shared" si="6"/>
        <v>47</v>
      </c>
      <c r="AE23" s="80">
        <f>SUM(U23:AD23)/COUNTIF(U23:AD23,"&lt;&gt;0")</f>
        <v>43</v>
      </c>
      <c r="AF23" s="93"/>
      <c r="AG23" s="34">
        <f aca="true" t="shared" si="7" ref="AG23:AN23">COUNTIF(AG$6:AG$22,"а")*3+COUNTIF(AG$6:AG$22,"б")*1+COUNTIF(AG$6:AG$22,"в")*3</f>
        <v>43</v>
      </c>
      <c r="AH23" s="35">
        <f t="shared" si="7"/>
        <v>31</v>
      </c>
      <c r="AI23" s="35">
        <f t="shared" si="7"/>
        <v>45</v>
      </c>
      <c r="AJ23" s="35">
        <f t="shared" si="7"/>
        <v>25</v>
      </c>
      <c r="AK23" s="35">
        <f t="shared" si="7"/>
        <v>38</v>
      </c>
      <c r="AL23" s="35">
        <f t="shared" si="7"/>
        <v>43</v>
      </c>
      <c r="AM23" s="35">
        <f t="shared" si="7"/>
        <v>39</v>
      </c>
      <c r="AN23" s="35">
        <f t="shared" si="7"/>
        <v>37</v>
      </c>
      <c r="AO23" s="80">
        <f>SUM(AG23:AN23)/COUNTIF(AG23:AN23,"&lt;&gt;0")</f>
        <v>37.625</v>
      </c>
      <c r="AP23" s="95"/>
      <c r="AQ23" s="50">
        <f>AVERAGE(AO23,AE23,R23,E23)</f>
        <v>41.70170454545455</v>
      </c>
    </row>
    <row r="24" ht="13.5" thickBot="1"/>
    <row r="25" spans="2:40" ht="12.75">
      <c r="B25" s="107" t="s">
        <v>7</v>
      </c>
      <c r="C25" s="108"/>
      <c r="D25" s="108"/>
      <c r="G25" s="110" t="s">
        <v>8</v>
      </c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U25" s="112" t="s">
        <v>9</v>
      </c>
      <c r="V25" s="112"/>
      <c r="W25" s="112"/>
      <c r="X25" s="112"/>
      <c r="Y25" s="112"/>
      <c r="Z25" s="112"/>
      <c r="AA25" s="112"/>
      <c r="AB25" s="112"/>
      <c r="AC25" s="112"/>
      <c r="AD25" s="112"/>
      <c r="AG25" s="114" t="s">
        <v>10</v>
      </c>
      <c r="AH25" s="114"/>
      <c r="AI25" s="114"/>
      <c r="AJ25" s="114"/>
      <c r="AK25" s="114"/>
      <c r="AL25" s="114"/>
      <c r="AM25" s="114"/>
      <c r="AN25" s="114"/>
    </row>
    <row r="26" spans="2:40" ht="12.75">
      <c r="B26" s="4">
        <v>7</v>
      </c>
      <c r="C26" s="5">
        <v>20</v>
      </c>
      <c r="D26" s="5">
        <v>14</v>
      </c>
      <c r="G26" s="12">
        <v>15</v>
      </c>
      <c r="H26" s="13">
        <v>13</v>
      </c>
      <c r="I26" s="13">
        <v>12</v>
      </c>
      <c r="J26" s="13">
        <v>11</v>
      </c>
      <c r="K26" s="13">
        <v>4</v>
      </c>
      <c r="L26" s="13">
        <v>2</v>
      </c>
      <c r="M26" s="13">
        <v>10</v>
      </c>
      <c r="N26" s="13">
        <v>19</v>
      </c>
      <c r="O26" s="13">
        <v>29</v>
      </c>
      <c r="P26" s="13">
        <v>6</v>
      </c>
      <c r="Q26" s="13">
        <v>32</v>
      </c>
      <c r="U26" s="73">
        <v>1</v>
      </c>
      <c r="V26" s="74">
        <v>2</v>
      </c>
      <c r="W26" s="74">
        <v>3</v>
      </c>
      <c r="X26" s="21">
        <v>33</v>
      </c>
      <c r="Y26" s="21">
        <v>31</v>
      </c>
      <c r="Z26" s="21">
        <v>16</v>
      </c>
      <c r="AA26" s="21">
        <v>5</v>
      </c>
      <c r="AB26" s="21">
        <v>23</v>
      </c>
      <c r="AC26" s="21">
        <v>17</v>
      </c>
      <c r="AD26" s="21">
        <v>18</v>
      </c>
      <c r="AG26" s="28">
        <v>27</v>
      </c>
      <c r="AH26" s="29">
        <v>26</v>
      </c>
      <c r="AI26" s="29">
        <v>24</v>
      </c>
      <c r="AJ26" s="29">
        <v>9</v>
      </c>
      <c r="AK26" s="29">
        <v>22</v>
      </c>
      <c r="AL26" s="29">
        <v>21</v>
      </c>
      <c r="AM26" s="29">
        <v>3</v>
      </c>
      <c r="AN26" s="29">
        <v>8</v>
      </c>
    </row>
    <row r="27" spans="1:43" ht="25.5">
      <c r="A27" s="76" t="s">
        <v>20</v>
      </c>
      <c r="B27" s="78">
        <f>COUNTIF(B$6,"а")*3+COUNTIF(B$11:B$12,"а")*3+COUNTIF(B$6,"б")*1+COUNTIF(B$11:B$12,"б")*1+COUNTIF(B$6,"в")*2+COUNTIF(B$11:B$12,"в")*2</f>
        <v>9</v>
      </c>
      <c r="C27" s="78">
        <f>COUNTIF(C$6,"а")*3+COUNTIF(C$11:C$12,"а")*3+COUNTIF(C$6,"б")*1+COUNTIF(C$11:C$12,"б")*1+COUNTIF(C$6,"в")*2+COUNTIF(C$11:C$12,"в")*2</f>
        <v>6</v>
      </c>
      <c r="D27" s="78">
        <f>COUNTIF(D$6,"а")*3+COUNTIF(D$11:D$12,"а")*3+COUNTIF(D$6,"б")*1+COUNTIF(D$11:D$12,"б")*1+COUNTIF(D$6,"в")*2+COUNTIF(D$11:D$12,"в")*2</f>
        <v>7</v>
      </c>
      <c r="E27" s="80">
        <f aca="true" t="shared" si="8" ref="E27:E35">SUM(B27:D27)/COUNTIF(B27:D27,"&lt;&gt;0")</f>
        <v>7.333333333333333</v>
      </c>
      <c r="F27" s="80"/>
      <c r="G27" s="79">
        <f aca="true" t="shared" si="9" ref="G27:Q27">COUNTIF(G$6,"а")*3+COUNTIF(G$11:G$12,"а")*3+COUNTIF(G$6,"б")*1+COUNTIF(G$11:G$12,"б")*1+COUNTIF(G$6,"в")*2+COUNTIF(G$11:G$12,"в")*2</f>
        <v>8</v>
      </c>
      <c r="H27" s="79">
        <f t="shared" si="9"/>
        <v>7</v>
      </c>
      <c r="I27" s="79">
        <f t="shared" si="9"/>
        <v>8</v>
      </c>
      <c r="J27" s="79">
        <f t="shared" si="9"/>
        <v>4</v>
      </c>
      <c r="K27" s="79">
        <f t="shared" si="9"/>
        <v>8</v>
      </c>
      <c r="L27" s="79">
        <f t="shared" si="9"/>
        <v>9</v>
      </c>
      <c r="M27" s="79">
        <f t="shared" si="9"/>
        <v>9</v>
      </c>
      <c r="N27" s="79">
        <f t="shared" si="9"/>
        <v>7</v>
      </c>
      <c r="O27" s="79">
        <f t="shared" si="9"/>
        <v>9</v>
      </c>
      <c r="P27" s="79">
        <f t="shared" si="9"/>
        <v>9</v>
      </c>
      <c r="Q27" s="79">
        <f t="shared" si="9"/>
        <v>8</v>
      </c>
      <c r="R27" s="80">
        <f aca="true" t="shared" si="10" ref="R27:R35">SUM(G27:Q27)/COUNTIF(G27:Q27,"&lt;&gt;0")</f>
        <v>7.818181818181818</v>
      </c>
      <c r="S27" s="80"/>
      <c r="T27" s="76" t="s">
        <v>20</v>
      </c>
      <c r="U27" s="81">
        <f aca="true" t="shared" si="11" ref="U27:AD27">COUNTIF(U$6,"а")*3+COUNTIF(U$11:U$12,"а")*3+COUNTIF(U$6,"б")*1+COUNTIF(U$11:U$12,"б")*1+COUNTIF(U$6,"в")*2+COUNTIF(U$11:U$12,"в")*2</f>
        <v>6</v>
      </c>
      <c r="V27" s="81">
        <f t="shared" si="11"/>
        <v>7</v>
      </c>
      <c r="W27" s="81">
        <f t="shared" si="11"/>
        <v>6</v>
      </c>
      <c r="X27" s="81">
        <f t="shared" si="11"/>
        <v>8</v>
      </c>
      <c r="Y27" s="81">
        <f t="shared" si="11"/>
        <v>8</v>
      </c>
      <c r="Z27" s="81">
        <f t="shared" si="11"/>
        <v>7</v>
      </c>
      <c r="AA27" s="81">
        <f t="shared" si="11"/>
        <v>7</v>
      </c>
      <c r="AB27" s="81">
        <f t="shared" si="11"/>
        <v>6</v>
      </c>
      <c r="AC27" s="81">
        <f t="shared" si="11"/>
        <v>5</v>
      </c>
      <c r="AD27" s="81">
        <f t="shared" si="11"/>
        <v>8</v>
      </c>
      <c r="AE27" s="80">
        <f aca="true" t="shared" si="12" ref="AE27:AE35">SUM(U27:AD27)/COUNTIF(U27:AD27,"&lt;&gt;0")</f>
        <v>6.8</v>
      </c>
      <c r="AF27" s="80"/>
      <c r="AG27" s="82">
        <f aca="true" t="shared" si="13" ref="AG27:AN27">COUNTIF(AG$6,"а")*3+COUNTIF(AG$11:AG$12,"а")*3+COUNTIF(AG$6,"б")*1+COUNTIF(AG$11:AG$12,"б")*1+COUNTIF(AG$6,"в")*2+COUNTIF(AG$11:AG$12,"в")*2</f>
        <v>6</v>
      </c>
      <c r="AH27" s="82">
        <f t="shared" si="13"/>
        <v>7</v>
      </c>
      <c r="AI27" s="82">
        <f t="shared" si="13"/>
        <v>8</v>
      </c>
      <c r="AJ27" s="82">
        <f t="shared" si="13"/>
        <v>8</v>
      </c>
      <c r="AK27" s="82">
        <f t="shared" si="13"/>
        <v>6</v>
      </c>
      <c r="AL27" s="82">
        <f t="shared" si="13"/>
        <v>7</v>
      </c>
      <c r="AM27" s="82">
        <f t="shared" si="13"/>
        <v>6</v>
      </c>
      <c r="AN27" s="82">
        <f t="shared" si="13"/>
        <v>6</v>
      </c>
      <c r="AO27" s="80">
        <f aca="true" t="shared" si="14" ref="AO27:AO35">SUM(AG27:AN27)/COUNTIF(AG27:AN27,"&lt;&gt;0")</f>
        <v>6.75</v>
      </c>
      <c r="AP27" s="80"/>
      <c r="AQ27" s="83">
        <f aca="true" t="shared" si="15" ref="AQ27:AQ35">AVERAGE(AO27,AE27,R27,E27)</f>
        <v>7.175378787878787</v>
      </c>
    </row>
    <row r="28" spans="1:43" ht="12.75">
      <c r="A28" s="76" t="s">
        <v>24</v>
      </c>
      <c r="B28" s="78">
        <f>COUNTIF(B$7:B$10,"а")*3+COUNTIF(B$7:B$10,"б")*1+COUNTIF(B$7:B$10,"в")*2</f>
        <v>9</v>
      </c>
      <c r="C28" s="78">
        <f>COUNTIF(C$7:C$10,"а")*3+COUNTIF(C$7:C$10,"б")*1+COUNTIF(C$7:C$10,"в")*2</f>
        <v>7</v>
      </c>
      <c r="D28" s="78">
        <f>COUNTIF(D$7:D$10,"а")*3+COUNTIF(D$7:D$10,"б")*1+COUNTIF(D$7:D$10,"в")*2</f>
        <v>7</v>
      </c>
      <c r="E28" s="84">
        <f t="shared" si="8"/>
        <v>7.666666666666667</v>
      </c>
      <c r="F28" s="84"/>
      <c r="G28" s="79">
        <f aca="true" t="shared" si="16" ref="G28:Q28">COUNTIF(G$7:G$10,"а")*3+COUNTIF(G$7:G$10,"б")*1+COUNTIF(G$7:G$10,"в")*2</f>
        <v>10</v>
      </c>
      <c r="H28" s="79">
        <f t="shared" si="16"/>
        <v>4</v>
      </c>
      <c r="I28" s="79">
        <f t="shared" si="16"/>
        <v>9</v>
      </c>
      <c r="J28" s="79">
        <f t="shared" si="16"/>
        <v>6</v>
      </c>
      <c r="K28" s="79">
        <f t="shared" si="16"/>
        <v>9</v>
      </c>
      <c r="L28" s="79">
        <f t="shared" si="16"/>
        <v>6</v>
      </c>
      <c r="M28" s="79">
        <f t="shared" si="16"/>
        <v>9</v>
      </c>
      <c r="N28" s="79">
        <f t="shared" si="16"/>
        <v>8</v>
      </c>
      <c r="O28" s="79">
        <f t="shared" si="16"/>
        <v>8</v>
      </c>
      <c r="P28" s="79">
        <f t="shared" si="16"/>
        <v>11</v>
      </c>
      <c r="Q28" s="79">
        <f t="shared" si="16"/>
        <v>11</v>
      </c>
      <c r="R28" s="84">
        <f t="shared" si="10"/>
        <v>8.272727272727273</v>
      </c>
      <c r="S28" s="84"/>
      <c r="T28" s="76" t="s">
        <v>24</v>
      </c>
      <c r="U28" s="81">
        <f aca="true" t="shared" si="17" ref="U28:AD28">COUNTIF(U$7:U$10,"а")*3+COUNTIF(U$7:U$10,"б")*1+COUNTIF(U$7:U$10,"в")*2</f>
        <v>8</v>
      </c>
      <c r="V28" s="81">
        <f t="shared" si="17"/>
        <v>11</v>
      </c>
      <c r="W28" s="81">
        <f t="shared" si="17"/>
        <v>10</v>
      </c>
      <c r="X28" s="81">
        <f t="shared" si="17"/>
        <v>6</v>
      </c>
      <c r="Y28" s="81">
        <f t="shared" si="17"/>
        <v>7</v>
      </c>
      <c r="Z28" s="81">
        <f t="shared" si="17"/>
        <v>8</v>
      </c>
      <c r="AA28" s="81">
        <f t="shared" si="17"/>
        <v>9</v>
      </c>
      <c r="AB28" s="81">
        <f t="shared" si="17"/>
        <v>8</v>
      </c>
      <c r="AC28" s="81">
        <f t="shared" si="17"/>
        <v>6</v>
      </c>
      <c r="AD28" s="81">
        <f t="shared" si="17"/>
        <v>10</v>
      </c>
      <c r="AE28" s="84">
        <f t="shared" si="12"/>
        <v>8.3</v>
      </c>
      <c r="AF28" s="84"/>
      <c r="AG28" s="82">
        <f aca="true" t="shared" si="18" ref="AG28:AN28">COUNTIF(AG$7:AG$10,"а")*3+COUNTIF(AG$7:AG$10,"б")*1+COUNTIF(AG$7:AG$10,"в")*2</f>
        <v>6</v>
      </c>
      <c r="AH28" s="82">
        <f t="shared" si="18"/>
        <v>6</v>
      </c>
      <c r="AI28" s="82">
        <f t="shared" si="18"/>
        <v>12</v>
      </c>
      <c r="AJ28" s="82">
        <f t="shared" si="18"/>
        <v>9</v>
      </c>
      <c r="AK28" s="82">
        <f t="shared" si="18"/>
        <v>8</v>
      </c>
      <c r="AL28" s="82">
        <f t="shared" si="18"/>
        <v>8</v>
      </c>
      <c r="AM28" s="82">
        <f t="shared" si="18"/>
        <v>8</v>
      </c>
      <c r="AN28" s="82">
        <f t="shared" si="18"/>
        <v>6</v>
      </c>
      <c r="AO28" s="84">
        <f t="shared" si="14"/>
        <v>7.875</v>
      </c>
      <c r="AP28" s="84"/>
      <c r="AQ28" s="83">
        <f t="shared" si="15"/>
        <v>8.028598484848485</v>
      </c>
    </row>
    <row r="29" spans="1:43" ht="15.75" customHeight="1">
      <c r="A29" s="76" t="s">
        <v>25</v>
      </c>
      <c r="B29" s="78">
        <f>COUNTIF(B$19,"а")*3+COUNTIF(B$19,"б")*1+COUNTIF(B$19,"в")*2+COUNTIF(B$13,"а")*3+COUNTIF(B$13,"б")*1+COUNTIF(B$13,"в")*2</f>
        <v>5</v>
      </c>
      <c r="C29" s="78">
        <f>COUNTIF(C$19,"а")*3+COUNTIF(C$19,"б")*1+COUNTIF(C$19,"в")*2+COUNTIF(C$13,"а")*3+COUNTIF(C$13,"б")*1+COUNTIF(C$13,"в")*2</f>
        <v>6</v>
      </c>
      <c r="D29" s="78">
        <f>COUNTIF(D$19,"а")*3+COUNTIF(D$19,"б")*1+COUNTIF(D$19,"в")*2+COUNTIF(D$13,"а")*3+COUNTIF(D$13,"б")*1+COUNTIF(D$13,"в")*2</f>
        <v>2</v>
      </c>
      <c r="E29" s="84">
        <f t="shared" si="8"/>
        <v>4.333333333333333</v>
      </c>
      <c r="F29" s="84"/>
      <c r="G29" s="79">
        <f aca="true" t="shared" si="19" ref="G29:Q29">COUNTIF(G$19,"а")*3+COUNTIF(G$19,"б")*1+COUNTIF(G$19,"в")*2+COUNTIF(G$13,"а")*3+COUNTIF(G$13,"б")*1+COUNTIF(G$13,"в")*2</f>
        <v>2</v>
      </c>
      <c r="H29" s="79">
        <f t="shared" si="19"/>
        <v>2</v>
      </c>
      <c r="I29" s="79">
        <f t="shared" si="19"/>
        <v>4</v>
      </c>
      <c r="J29" s="79">
        <f t="shared" si="19"/>
        <v>6</v>
      </c>
      <c r="K29" s="79">
        <f t="shared" si="19"/>
        <v>5</v>
      </c>
      <c r="L29" s="79">
        <f t="shared" si="19"/>
        <v>4</v>
      </c>
      <c r="M29" s="79">
        <f t="shared" si="19"/>
        <v>6</v>
      </c>
      <c r="N29" s="79">
        <f t="shared" si="19"/>
        <v>2</v>
      </c>
      <c r="O29" s="79">
        <f t="shared" si="19"/>
        <v>6</v>
      </c>
      <c r="P29" s="79">
        <f t="shared" si="19"/>
        <v>5</v>
      </c>
      <c r="Q29" s="79">
        <f t="shared" si="19"/>
        <v>6</v>
      </c>
      <c r="R29" s="84">
        <f t="shared" si="10"/>
        <v>4.363636363636363</v>
      </c>
      <c r="S29" s="84"/>
      <c r="T29" s="76" t="s">
        <v>25</v>
      </c>
      <c r="U29" s="81">
        <f aca="true" t="shared" si="20" ref="U29:AD29">COUNTIF(U$19,"а")*3+COUNTIF(U$19,"б")*1+COUNTIF(U$19,"в")*2+COUNTIF(U$13,"а")*3+COUNTIF(U$13,"б")*1+COUNTIF(U$13,"в")*2</f>
        <v>4</v>
      </c>
      <c r="V29" s="81">
        <f t="shared" si="20"/>
        <v>5</v>
      </c>
      <c r="W29" s="81">
        <f t="shared" si="20"/>
        <v>2</v>
      </c>
      <c r="X29" s="81">
        <f t="shared" si="20"/>
        <v>6</v>
      </c>
      <c r="Y29" s="81">
        <f t="shared" si="20"/>
        <v>4</v>
      </c>
      <c r="Z29" s="81">
        <f t="shared" si="20"/>
        <v>4</v>
      </c>
      <c r="AA29" s="81">
        <f t="shared" si="20"/>
        <v>4</v>
      </c>
      <c r="AB29" s="81">
        <f t="shared" si="20"/>
        <v>5</v>
      </c>
      <c r="AC29" s="81">
        <f t="shared" si="20"/>
        <v>4</v>
      </c>
      <c r="AD29" s="81">
        <f t="shared" si="20"/>
        <v>5</v>
      </c>
      <c r="AE29" s="84">
        <f t="shared" si="12"/>
        <v>4.3</v>
      </c>
      <c r="AF29" s="84"/>
      <c r="AG29" s="82">
        <f aca="true" t="shared" si="21" ref="AG29:AN29">COUNTIF(AG$19,"а")*3+COUNTIF(AG$19,"б")*1+COUNTIF(AG$19,"в")*2+COUNTIF(AG$13,"а")*3+COUNTIF(AG$13,"б")*1+COUNTIF(AG$13,"в")*2</f>
        <v>4</v>
      </c>
      <c r="AH29" s="82">
        <f t="shared" si="21"/>
        <v>2</v>
      </c>
      <c r="AI29" s="82">
        <f t="shared" si="21"/>
        <v>5</v>
      </c>
      <c r="AJ29" s="82">
        <f t="shared" si="21"/>
        <v>3</v>
      </c>
      <c r="AK29" s="82">
        <f t="shared" si="21"/>
        <v>5</v>
      </c>
      <c r="AL29" s="82">
        <f t="shared" si="21"/>
        <v>4</v>
      </c>
      <c r="AM29" s="82">
        <f t="shared" si="21"/>
        <v>5</v>
      </c>
      <c r="AN29" s="82">
        <f t="shared" si="21"/>
        <v>2</v>
      </c>
      <c r="AO29" s="84">
        <f t="shared" si="14"/>
        <v>3.75</v>
      </c>
      <c r="AP29" s="84"/>
      <c r="AQ29" s="83">
        <f t="shared" si="15"/>
        <v>4.186742424242424</v>
      </c>
    </row>
    <row r="30" spans="1:43" ht="25.5">
      <c r="A30" s="76" t="s">
        <v>26</v>
      </c>
      <c r="B30" s="78">
        <f>COUNTIF(B$14,"а")*3+COUNTIF(B$14,"б")*1+COUNTIF(B$14,"в")*2</f>
        <v>3</v>
      </c>
      <c r="C30" s="78">
        <f>COUNTIF(C$14,"а")*3+COUNTIF(C$14,"б")*1+COUNTIF(C$14,"в")*2</f>
        <v>1</v>
      </c>
      <c r="D30" s="78">
        <f>COUNTIF(D$14,"а")*3+COUNTIF(D$14,"б")*1+COUNTIF(D$14,"в")*2</f>
        <v>2</v>
      </c>
      <c r="E30" s="84">
        <f t="shared" si="8"/>
        <v>2</v>
      </c>
      <c r="F30" s="84"/>
      <c r="G30" s="79">
        <f aca="true" t="shared" si="22" ref="G30:Q30">COUNTIF(G$14,"а")*3+COUNTIF(G$14,"б")*1+COUNTIF(G$14,"в")*2</f>
        <v>3</v>
      </c>
      <c r="H30" s="79">
        <f t="shared" si="22"/>
        <v>3</v>
      </c>
      <c r="I30" s="79">
        <f t="shared" si="22"/>
        <v>3</v>
      </c>
      <c r="J30" s="79">
        <f t="shared" si="22"/>
        <v>3</v>
      </c>
      <c r="K30" s="79">
        <f t="shared" si="22"/>
        <v>3</v>
      </c>
      <c r="L30" s="79">
        <f t="shared" si="22"/>
        <v>3</v>
      </c>
      <c r="M30" s="79">
        <f t="shared" si="22"/>
        <v>3</v>
      </c>
      <c r="N30" s="79">
        <f t="shared" si="22"/>
        <v>1</v>
      </c>
      <c r="O30" s="79">
        <f t="shared" si="22"/>
        <v>1</v>
      </c>
      <c r="P30" s="79">
        <f t="shared" si="22"/>
        <v>3</v>
      </c>
      <c r="Q30" s="79">
        <f t="shared" si="22"/>
        <v>3</v>
      </c>
      <c r="R30" s="84">
        <f t="shared" si="10"/>
        <v>2.6363636363636362</v>
      </c>
      <c r="S30" s="84"/>
      <c r="T30" s="76" t="s">
        <v>26</v>
      </c>
      <c r="U30" s="81">
        <f aca="true" t="shared" si="23" ref="U30:AD30">COUNTIF(U$14,"а")*3+COUNTIF(U$14,"б")*1+COUNTIF(U$14,"в")*2</f>
        <v>3</v>
      </c>
      <c r="V30" s="81">
        <f t="shared" si="23"/>
        <v>3</v>
      </c>
      <c r="W30" s="81">
        <f t="shared" si="23"/>
        <v>1</v>
      </c>
      <c r="X30" s="81">
        <f t="shared" si="23"/>
        <v>1</v>
      </c>
      <c r="Y30" s="81">
        <f t="shared" si="23"/>
        <v>3</v>
      </c>
      <c r="Z30" s="81">
        <f t="shared" si="23"/>
        <v>1</v>
      </c>
      <c r="AA30" s="81">
        <f t="shared" si="23"/>
        <v>3</v>
      </c>
      <c r="AB30" s="81">
        <f t="shared" si="23"/>
        <v>1</v>
      </c>
      <c r="AC30" s="81">
        <f t="shared" si="23"/>
        <v>3</v>
      </c>
      <c r="AD30" s="81">
        <f t="shared" si="23"/>
        <v>3</v>
      </c>
      <c r="AE30" s="84">
        <f t="shared" si="12"/>
        <v>2.2</v>
      </c>
      <c r="AF30" s="84"/>
      <c r="AG30" s="82">
        <f aca="true" t="shared" si="24" ref="AG30:AN30">COUNTIF(AG$14,"а")*3+COUNTIF(AG$14,"б")*1+COUNTIF(AG$14,"в")*2</f>
        <v>2</v>
      </c>
      <c r="AH30" s="82">
        <f t="shared" si="24"/>
        <v>2</v>
      </c>
      <c r="AI30" s="82">
        <f t="shared" si="24"/>
        <v>3</v>
      </c>
      <c r="AJ30" s="82">
        <f t="shared" si="24"/>
        <v>3</v>
      </c>
      <c r="AK30" s="82">
        <f t="shared" si="24"/>
        <v>3</v>
      </c>
      <c r="AL30" s="82">
        <f t="shared" si="24"/>
        <v>3</v>
      </c>
      <c r="AM30" s="82">
        <f t="shared" si="24"/>
        <v>1</v>
      </c>
      <c r="AN30" s="82">
        <f t="shared" si="24"/>
        <v>3</v>
      </c>
      <c r="AO30" s="84">
        <f t="shared" si="14"/>
        <v>2.5</v>
      </c>
      <c r="AP30" s="84"/>
      <c r="AQ30" s="83">
        <f t="shared" si="15"/>
        <v>2.334090909090909</v>
      </c>
    </row>
    <row r="31" spans="1:43" ht="25.5">
      <c r="A31" s="76" t="s">
        <v>27</v>
      </c>
      <c r="B31" s="78">
        <f>COUNTIF(B$15,"а")*3+COUNTIF(B$15,"б")*1+COUNTIF(B$15,"в")*2</f>
        <v>3</v>
      </c>
      <c r="C31" s="78">
        <f>COUNTIF(C$15,"а")*3+COUNTIF(C$15,"б")*1+COUNTIF(C$15,"в")*2</f>
        <v>3</v>
      </c>
      <c r="D31" s="78">
        <f>COUNTIF(D$15,"а")*3+COUNTIF(D$15,"б")*1+COUNTIF(D$15,"в")*2</f>
        <v>1</v>
      </c>
      <c r="E31" s="84">
        <f t="shared" si="8"/>
        <v>2.3333333333333335</v>
      </c>
      <c r="F31" s="84"/>
      <c r="G31" s="79">
        <f aca="true" t="shared" si="25" ref="G31:Q31">COUNTIF(G$15,"а")*3+COUNTIF(G$15,"б")*1+COUNTIF(G$15,"в")*2</f>
        <v>2</v>
      </c>
      <c r="H31" s="79">
        <f t="shared" si="25"/>
        <v>1</v>
      </c>
      <c r="I31" s="79">
        <f t="shared" si="25"/>
        <v>1</v>
      </c>
      <c r="J31" s="79">
        <f t="shared" si="25"/>
        <v>2</v>
      </c>
      <c r="K31" s="79">
        <f t="shared" si="25"/>
        <v>3</v>
      </c>
      <c r="L31" s="79">
        <f t="shared" si="25"/>
        <v>1</v>
      </c>
      <c r="M31" s="79">
        <f t="shared" si="25"/>
        <v>3</v>
      </c>
      <c r="N31" s="79">
        <f t="shared" si="25"/>
        <v>3</v>
      </c>
      <c r="O31" s="79">
        <f t="shared" si="25"/>
        <v>3</v>
      </c>
      <c r="P31" s="79">
        <f t="shared" si="25"/>
        <v>3</v>
      </c>
      <c r="Q31" s="79">
        <f t="shared" si="25"/>
        <v>2</v>
      </c>
      <c r="R31" s="84">
        <f t="shared" si="10"/>
        <v>2.1818181818181817</v>
      </c>
      <c r="S31" s="84"/>
      <c r="T31" s="76" t="s">
        <v>27</v>
      </c>
      <c r="U31" s="81">
        <f aca="true" t="shared" si="26" ref="U31:AD31">COUNTIF(U$15,"а")*3+COUNTIF(U$15,"б")*1+COUNTIF(U$15,"в")*2</f>
        <v>2</v>
      </c>
      <c r="V31" s="81">
        <f t="shared" si="26"/>
        <v>3</v>
      </c>
      <c r="W31" s="81">
        <f t="shared" si="26"/>
        <v>3</v>
      </c>
      <c r="X31" s="81">
        <f t="shared" si="26"/>
        <v>2</v>
      </c>
      <c r="Y31" s="81">
        <f t="shared" si="26"/>
        <v>2</v>
      </c>
      <c r="Z31" s="81">
        <f t="shared" si="26"/>
        <v>3</v>
      </c>
      <c r="AA31" s="81">
        <f t="shared" si="26"/>
        <v>3</v>
      </c>
      <c r="AB31" s="81">
        <f t="shared" si="26"/>
        <v>1</v>
      </c>
      <c r="AC31" s="81">
        <f t="shared" si="26"/>
        <v>3</v>
      </c>
      <c r="AD31" s="81">
        <f t="shared" si="26"/>
        <v>1</v>
      </c>
      <c r="AE31" s="84">
        <f t="shared" si="12"/>
        <v>2.3</v>
      </c>
      <c r="AF31" s="84"/>
      <c r="AG31" s="82">
        <f aca="true" t="shared" si="27" ref="AG31:AN31">COUNTIF(AG$15,"а")*3+COUNTIF(AG$15,"б")*1+COUNTIF(AG$15,"в")*2</f>
        <v>2</v>
      </c>
      <c r="AH31" s="82">
        <f t="shared" si="27"/>
        <v>1</v>
      </c>
      <c r="AI31" s="82">
        <f t="shared" si="27"/>
        <v>3</v>
      </c>
      <c r="AJ31" s="82">
        <f t="shared" si="27"/>
        <v>0</v>
      </c>
      <c r="AK31" s="82">
        <f t="shared" si="27"/>
        <v>0</v>
      </c>
      <c r="AL31" s="82">
        <f t="shared" si="27"/>
        <v>3</v>
      </c>
      <c r="AM31" s="82">
        <f t="shared" si="27"/>
        <v>3</v>
      </c>
      <c r="AN31" s="82">
        <f t="shared" si="27"/>
        <v>1</v>
      </c>
      <c r="AO31" s="84">
        <f t="shared" si="14"/>
        <v>2.1666666666666665</v>
      </c>
      <c r="AP31" s="84"/>
      <c r="AQ31" s="83">
        <f t="shared" si="15"/>
        <v>2.2454545454545456</v>
      </c>
    </row>
    <row r="32" spans="1:43" ht="25.5">
      <c r="A32" s="76" t="s">
        <v>28</v>
      </c>
      <c r="B32" s="78">
        <f>COUNTIF(B$16,"а")*3+COUNTIF(B$16,"б")*1+COUNTIF(B$16,"в")*2+COUNTIF(B$17,"а")*3+COUNTIF(B$17,"б")*1+COUNTIF(B$17,"в")*2</f>
        <v>5</v>
      </c>
      <c r="C32" s="78">
        <f>COUNTIF(C$16,"а")*3+COUNTIF(C$16,"б")*1+COUNTIF(C$16,"в")*2+COUNTIF(C$17,"а")*3+COUNTIF(C$17,"б")*1+COUNTIF(C$17,"в")*2</f>
        <v>5</v>
      </c>
      <c r="D32" s="78">
        <f>COUNTIF(D$16,"а")*3+COUNTIF(D$16,"б")*1+COUNTIF(D$16,"в")*2+COUNTIF(D$17,"а")*3+COUNTIF(D$17,"б")*1+COUNTIF(D$17,"в")*2</f>
        <v>5</v>
      </c>
      <c r="E32" s="84">
        <f t="shared" si="8"/>
        <v>5</v>
      </c>
      <c r="F32" s="84"/>
      <c r="G32" s="79">
        <f aca="true" t="shared" si="28" ref="G32:Q32">COUNTIF(G$16,"а")*3+COUNTIF(G$16,"б")*1+COUNTIF(G$16,"в")*2+COUNTIF(G$17,"а")*3+COUNTIF(G$17,"б")*1+COUNTIF(G$17,"в")*2</f>
        <v>6</v>
      </c>
      <c r="H32" s="79">
        <f t="shared" si="28"/>
        <v>3</v>
      </c>
      <c r="I32" s="79">
        <f t="shared" si="28"/>
        <v>3</v>
      </c>
      <c r="J32" s="79">
        <f t="shared" si="28"/>
        <v>4</v>
      </c>
      <c r="K32" s="79">
        <f t="shared" si="28"/>
        <v>5</v>
      </c>
      <c r="L32" s="79">
        <f t="shared" si="28"/>
        <v>5</v>
      </c>
      <c r="M32" s="79">
        <f t="shared" si="28"/>
        <v>5</v>
      </c>
      <c r="N32" s="79">
        <f t="shared" si="28"/>
        <v>3</v>
      </c>
      <c r="O32" s="79">
        <f t="shared" si="28"/>
        <v>4</v>
      </c>
      <c r="P32" s="79">
        <f t="shared" si="28"/>
        <v>4</v>
      </c>
      <c r="Q32" s="79">
        <f t="shared" si="28"/>
        <v>3</v>
      </c>
      <c r="R32" s="84">
        <f t="shared" si="10"/>
        <v>4.090909090909091</v>
      </c>
      <c r="S32" s="84"/>
      <c r="T32" s="76" t="s">
        <v>28</v>
      </c>
      <c r="U32" s="81">
        <f aca="true" t="shared" si="29" ref="U32:AD32">COUNTIF(U$16,"а")*3+COUNTIF(U$16,"б")*1+COUNTIF(U$16,"в")*2+COUNTIF(U$17,"а")*3+COUNTIF(U$17,"б")*1+COUNTIF(U$17,"в")*2</f>
        <v>5</v>
      </c>
      <c r="V32" s="81">
        <f t="shared" si="29"/>
        <v>4</v>
      </c>
      <c r="W32" s="81">
        <f t="shared" si="29"/>
        <v>6</v>
      </c>
      <c r="X32" s="81">
        <f t="shared" si="29"/>
        <v>3</v>
      </c>
      <c r="Y32" s="81">
        <f t="shared" si="29"/>
        <v>4</v>
      </c>
      <c r="Z32" s="81">
        <f t="shared" si="29"/>
        <v>6</v>
      </c>
      <c r="AA32" s="81">
        <f t="shared" si="29"/>
        <v>6</v>
      </c>
      <c r="AB32" s="81">
        <f t="shared" si="29"/>
        <v>4</v>
      </c>
      <c r="AC32" s="81">
        <f t="shared" si="29"/>
        <v>3</v>
      </c>
      <c r="AD32" s="81">
        <f t="shared" si="29"/>
        <v>3</v>
      </c>
      <c r="AE32" s="84">
        <f t="shared" si="12"/>
        <v>4.4</v>
      </c>
      <c r="AF32" s="84"/>
      <c r="AG32" s="82">
        <f aca="true" t="shared" si="30" ref="AG32:AN32">COUNTIF(AG$16,"а")*3+COUNTIF(AG$16,"б")*1+COUNTIF(AG$16,"в")*2+COUNTIF(AG$17,"а")*3+COUNTIF(AG$17,"б")*1+COUNTIF(AG$17,"в")*2</f>
        <v>4</v>
      </c>
      <c r="AH32" s="82">
        <f t="shared" si="30"/>
        <v>2</v>
      </c>
      <c r="AI32" s="82">
        <f t="shared" si="30"/>
        <v>4</v>
      </c>
      <c r="AJ32" s="82">
        <f t="shared" si="30"/>
        <v>0</v>
      </c>
      <c r="AK32" s="82">
        <f t="shared" si="30"/>
        <v>4</v>
      </c>
      <c r="AL32" s="82">
        <f t="shared" si="30"/>
        <v>3</v>
      </c>
      <c r="AM32" s="82">
        <f t="shared" si="30"/>
        <v>5</v>
      </c>
      <c r="AN32" s="82">
        <f t="shared" si="30"/>
        <v>3</v>
      </c>
      <c r="AO32" s="84">
        <f t="shared" si="14"/>
        <v>3.5714285714285716</v>
      </c>
      <c r="AP32" s="84"/>
      <c r="AQ32" s="83">
        <f t="shared" si="15"/>
        <v>4.265584415584415</v>
      </c>
    </row>
    <row r="33" spans="1:43" ht="22.5">
      <c r="A33" s="77" t="s">
        <v>29</v>
      </c>
      <c r="B33" s="78">
        <f>COUNTIF(B$18,"а")*3+COUNTIF(B$18,"б")*1+COUNTIF(B$18,"в")*2</f>
        <v>3</v>
      </c>
      <c r="C33" s="78">
        <f>COUNTIF(C$18,"а")*3+COUNTIF(C$18,"б")*1+COUNTIF(C$18,"в")*2</f>
        <v>2</v>
      </c>
      <c r="D33" s="78">
        <f>COUNTIF(D$18,"а")*3+COUNTIF(D$18,"б")*1+COUNTIF(D$18,"в")*2</f>
        <v>2</v>
      </c>
      <c r="E33" s="84">
        <f t="shared" si="8"/>
        <v>2.3333333333333335</v>
      </c>
      <c r="F33" s="84"/>
      <c r="G33" s="79">
        <f aca="true" t="shared" si="31" ref="G33:Q33">COUNTIF(G$18,"а")*3+COUNTIF(G$18,"б")*1+COUNTIF(G$18,"в")*2</f>
        <v>3</v>
      </c>
      <c r="H33" s="79">
        <f t="shared" si="31"/>
        <v>3</v>
      </c>
      <c r="I33" s="79">
        <f t="shared" si="31"/>
        <v>3</v>
      </c>
      <c r="J33" s="79">
        <f t="shared" si="31"/>
        <v>3</v>
      </c>
      <c r="K33" s="79">
        <f t="shared" si="31"/>
        <v>3</v>
      </c>
      <c r="L33" s="79">
        <f t="shared" si="31"/>
        <v>3</v>
      </c>
      <c r="M33" s="79">
        <f t="shared" si="31"/>
        <v>3</v>
      </c>
      <c r="N33" s="79">
        <f t="shared" si="31"/>
        <v>1</v>
      </c>
      <c r="O33" s="79">
        <f t="shared" si="31"/>
        <v>1</v>
      </c>
      <c r="P33" s="79">
        <f t="shared" si="31"/>
        <v>3</v>
      </c>
      <c r="Q33" s="79">
        <f t="shared" si="31"/>
        <v>3</v>
      </c>
      <c r="R33" s="84">
        <f t="shared" si="10"/>
        <v>2.6363636363636362</v>
      </c>
      <c r="S33" s="84"/>
      <c r="T33" s="77" t="s">
        <v>29</v>
      </c>
      <c r="U33" s="81">
        <f aca="true" t="shared" si="32" ref="U33:AD33">COUNTIF(U$18,"а")*3+COUNTIF(U$18,"б")*1+COUNTIF(U$18,"в")*2</f>
        <v>3</v>
      </c>
      <c r="V33" s="81">
        <f t="shared" si="32"/>
        <v>3</v>
      </c>
      <c r="W33" s="81">
        <f t="shared" si="32"/>
        <v>3</v>
      </c>
      <c r="X33" s="81">
        <f t="shared" si="32"/>
        <v>3</v>
      </c>
      <c r="Y33" s="81">
        <f t="shared" si="32"/>
        <v>3</v>
      </c>
      <c r="Z33" s="81">
        <f t="shared" si="32"/>
        <v>3</v>
      </c>
      <c r="AA33" s="81">
        <f t="shared" si="32"/>
        <v>3</v>
      </c>
      <c r="AB33" s="81">
        <f t="shared" si="32"/>
        <v>3</v>
      </c>
      <c r="AC33" s="81">
        <f t="shared" si="32"/>
        <v>1</v>
      </c>
      <c r="AD33" s="81">
        <f t="shared" si="32"/>
        <v>3</v>
      </c>
      <c r="AE33" s="84">
        <f t="shared" si="12"/>
        <v>2.8</v>
      </c>
      <c r="AF33" s="84"/>
      <c r="AG33" s="82">
        <f aca="true" t="shared" si="33" ref="AG33:AN33">COUNTIF(AG$18,"а")*3+COUNTIF(AG$18,"б")*1+COUNTIF(AG$18,"в")*2</f>
        <v>3</v>
      </c>
      <c r="AH33" s="82">
        <f t="shared" si="33"/>
        <v>3</v>
      </c>
      <c r="AI33" s="82">
        <f t="shared" si="33"/>
        <v>3</v>
      </c>
      <c r="AJ33" s="82">
        <f t="shared" si="33"/>
        <v>0</v>
      </c>
      <c r="AK33" s="82">
        <f t="shared" si="33"/>
        <v>3</v>
      </c>
      <c r="AL33" s="82">
        <f t="shared" si="33"/>
        <v>3</v>
      </c>
      <c r="AM33" s="82">
        <f t="shared" si="33"/>
        <v>3</v>
      </c>
      <c r="AN33" s="82">
        <f t="shared" si="33"/>
        <v>3</v>
      </c>
      <c r="AO33" s="84">
        <f t="shared" si="14"/>
        <v>3</v>
      </c>
      <c r="AP33" s="84"/>
      <c r="AQ33" s="83">
        <f t="shared" si="15"/>
        <v>2.6924242424242424</v>
      </c>
    </row>
    <row r="34" spans="1:43" ht="33.75">
      <c r="A34" s="77" t="s">
        <v>30</v>
      </c>
      <c r="B34" s="78">
        <f>COUNTIF(B$20,"а")*3+COUNTIF(B$20,"б")*1+COUNTIF(B$20,"в")*2+COUNTIF(B$21,"а")*3+COUNTIF(B$21,"б")*1+COUNTIF(B$21,"в")*2</f>
        <v>4</v>
      </c>
      <c r="C34" s="78">
        <f>COUNTIF(C$20,"а")*3+COUNTIF(C$20,"б")*1+COUNTIF(C$20,"в")*2+COUNTIF(C$21,"а")*3+COUNTIF(C$21,"б")*1+COUNTIF(C$21,"в")*2</f>
        <v>6</v>
      </c>
      <c r="D34" s="78">
        <f>COUNTIF(D$20,"а")*3+COUNTIF(D$20,"б")*1+COUNTIF(D$20,"в")*2+COUNTIF(D$21,"а")*3+COUNTIF(D$21,"б")*1+COUNTIF(D$21,"в")*2</f>
        <v>6</v>
      </c>
      <c r="E34" s="84">
        <f t="shared" si="8"/>
        <v>5.333333333333333</v>
      </c>
      <c r="F34" s="84"/>
      <c r="G34" s="79">
        <f aca="true" t="shared" si="34" ref="G34:Q34">COUNTIF(G$20,"а")*3+COUNTIF(G$20,"б")*1+COUNTIF(G$20,"в")*2+COUNTIF(G$21,"а")*3+COUNTIF(G$21,"б")*1+COUNTIF(G$21,"в")*2</f>
        <v>4</v>
      </c>
      <c r="H34" s="79">
        <f t="shared" si="34"/>
        <v>2</v>
      </c>
      <c r="I34" s="79">
        <f t="shared" si="34"/>
        <v>6</v>
      </c>
      <c r="J34" s="79">
        <f t="shared" si="34"/>
        <v>4</v>
      </c>
      <c r="K34" s="79">
        <f t="shared" si="34"/>
        <v>5</v>
      </c>
      <c r="L34" s="79">
        <f t="shared" si="34"/>
        <v>4</v>
      </c>
      <c r="M34" s="79">
        <f t="shared" si="34"/>
        <v>6</v>
      </c>
      <c r="N34" s="79">
        <f t="shared" si="34"/>
        <v>4</v>
      </c>
      <c r="O34" s="79">
        <f t="shared" si="34"/>
        <v>6</v>
      </c>
      <c r="P34" s="79">
        <f t="shared" si="34"/>
        <v>4</v>
      </c>
      <c r="Q34" s="79">
        <f t="shared" si="34"/>
        <v>4</v>
      </c>
      <c r="R34" s="84">
        <f t="shared" si="10"/>
        <v>4.454545454545454</v>
      </c>
      <c r="S34" s="84"/>
      <c r="T34" s="77" t="s">
        <v>30</v>
      </c>
      <c r="U34" s="81">
        <f aca="true" t="shared" si="35" ref="U34:AD34">COUNTIF(U$20,"а")*3+COUNTIF(U$20,"б")*1+COUNTIF(U$20,"в")*2+COUNTIF(U$21,"а")*3+COUNTIF(U$21,"б")*1+COUNTIF(U$21,"в")*2</f>
        <v>4</v>
      </c>
      <c r="V34" s="81">
        <f t="shared" si="35"/>
        <v>2</v>
      </c>
      <c r="W34" s="81">
        <f t="shared" si="35"/>
        <v>6</v>
      </c>
      <c r="X34" s="81">
        <f t="shared" si="35"/>
        <v>6</v>
      </c>
      <c r="Y34" s="81">
        <f t="shared" si="35"/>
        <v>3</v>
      </c>
      <c r="Z34" s="81">
        <f t="shared" si="35"/>
        <v>4</v>
      </c>
      <c r="AA34" s="81">
        <f t="shared" si="35"/>
        <v>3</v>
      </c>
      <c r="AB34" s="81">
        <f t="shared" si="35"/>
        <v>4</v>
      </c>
      <c r="AC34" s="81">
        <f t="shared" si="35"/>
        <v>4</v>
      </c>
      <c r="AD34" s="81">
        <f t="shared" si="35"/>
        <v>5</v>
      </c>
      <c r="AE34" s="84">
        <f t="shared" si="12"/>
        <v>4.1</v>
      </c>
      <c r="AF34" s="84"/>
      <c r="AG34" s="82">
        <f aca="true" t="shared" si="36" ref="AG34:AN34">COUNTIF(AG$20,"а")*3+COUNTIF(AG$20,"б")*1+COUNTIF(AG$20,"в")*2+COUNTIF(AG$21,"а")*3+COUNTIF(AG$21,"б")*1+COUNTIF(AG$21,"в")*2</f>
        <v>4</v>
      </c>
      <c r="AH34" s="82">
        <f t="shared" si="36"/>
        <v>2</v>
      </c>
      <c r="AI34" s="82">
        <f t="shared" si="36"/>
        <v>3</v>
      </c>
      <c r="AJ34" s="82">
        <f t="shared" si="36"/>
        <v>0</v>
      </c>
      <c r="AK34" s="82">
        <f t="shared" si="36"/>
        <v>3</v>
      </c>
      <c r="AL34" s="82">
        <f t="shared" si="36"/>
        <v>4</v>
      </c>
      <c r="AM34" s="82">
        <f t="shared" si="36"/>
        <v>3</v>
      </c>
      <c r="AN34" s="82">
        <f t="shared" si="36"/>
        <v>5</v>
      </c>
      <c r="AO34" s="84">
        <f t="shared" si="14"/>
        <v>3.4285714285714284</v>
      </c>
      <c r="AP34" s="84"/>
      <c r="AQ34" s="83">
        <f t="shared" si="15"/>
        <v>4.3291125541125535</v>
      </c>
    </row>
    <row r="35" spans="1:43" ht="38.25">
      <c r="A35" s="76" t="s">
        <v>31</v>
      </c>
      <c r="B35" s="78">
        <f>COUNTIF(B$22,"а")*3+COUNTIF(B$22,"б")*1+COUNTIF(B$22,"в")*2</f>
        <v>1</v>
      </c>
      <c r="C35" s="78">
        <f>COUNTIF(C$22,"а")*3+COUNTIF(C$22,"б")*1+COUNTIF(C$22,"в")*2</f>
        <v>3</v>
      </c>
      <c r="D35" s="78">
        <f>COUNTIF(D$22,"а")*3+COUNTIF(D$22,"б")*1+COUNTIF(D$22,"в")*2</f>
        <v>1</v>
      </c>
      <c r="E35" s="84">
        <f t="shared" si="8"/>
        <v>1.6666666666666667</v>
      </c>
      <c r="F35" s="84"/>
      <c r="G35" s="79">
        <f aca="true" t="shared" si="37" ref="G35:Q35">COUNTIF(G$22,"а")*3+COUNTIF(G$22,"б")*1+COUNTIF(G$22,"в")*2</f>
        <v>3</v>
      </c>
      <c r="H35" s="79">
        <f t="shared" si="37"/>
        <v>3</v>
      </c>
      <c r="I35" s="79">
        <f t="shared" si="37"/>
        <v>3</v>
      </c>
      <c r="J35" s="79">
        <f t="shared" si="37"/>
        <v>3</v>
      </c>
      <c r="K35" s="79">
        <f t="shared" si="37"/>
        <v>3</v>
      </c>
      <c r="L35" s="79">
        <f t="shared" si="37"/>
        <v>2</v>
      </c>
      <c r="M35" s="79">
        <f t="shared" si="37"/>
        <v>3</v>
      </c>
      <c r="N35" s="79">
        <f t="shared" si="37"/>
        <v>3</v>
      </c>
      <c r="O35" s="79">
        <f t="shared" si="37"/>
        <v>3</v>
      </c>
      <c r="P35" s="79">
        <f t="shared" si="37"/>
        <v>3</v>
      </c>
      <c r="Q35" s="79">
        <f t="shared" si="37"/>
        <v>3</v>
      </c>
      <c r="R35" s="84">
        <f t="shared" si="10"/>
        <v>2.909090909090909</v>
      </c>
      <c r="S35" s="84"/>
      <c r="T35" s="76" t="s">
        <v>31</v>
      </c>
      <c r="U35" s="81">
        <f aca="true" t="shared" si="38" ref="U35:AD35">COUNTIF(U$22,"а")*3+COUNTIF(U$22,"б")*1+COUNTIF(U$22,"в")*2</f>
        <v>3</v>
      </c>
      <c r="V35" s="81">
        <f t="shared" si="38"/>
        <v>1</v>
      </c>
      <c r="W35" s="81">
        <f t="shared" si="38"/>
        <v>3</v>
      </c>
      <c r="X35" s="81">
        <f t="shared" si="38"/>
        <v>3</v>
      </c>
      <c r="Y35" s="81">
        <f t="shared" si="38"/>
        <v>3</v>
      </c>
      <c r="Z35" s="81">
        <f t="shared" si="38"/>
        <v>3</v>
      </c>
      <c r="AA35" s="81">
        <f t="shared" si="38"/>
        <v>3</v>
      </c>
      <c r="AB35" s="81">
        <f t="shared" si="38"/>
        <v>3</v>
      </c>
      <c r="AC35" s="81">
        <f t="shared" si="38"/>
        <v>3</v>
      </c>
      <c r="AD35" s="81">
        <f t="shared" si="38"/>
        <v>3</v>
      </c>
      <c r="AE35" s="84">
        <f t="shared" si="12"/>
        <v>2.8</v>
      </c>
      <c r="AF35" s="84"/>
      <c r="AG35" s="82">
        <f aca="true" t="shared" si="39" ref="AG35:AN35">COUNTIF(AG$22,"а")*3+COUNTIF(AG$22,"б")*1+COUNTIF(AG$22,"в")*2</f>
        <v>3</v>
      </c>
      <c r="AH35" s="82">
        <f t="shared" si="39"/>
        <v>1</v>
      </c>
      <c r="AI35" s="82">
        <f t="shared" si="39"/>
        <v>1</v>
      </c>
      <c r="AJ35" s="82">
        <f t="shared" si="39"/>
        <v>0</v>
      </c>
      <c r="AK35" s="82">
        <f t="shared" si="39"/>
        <v>3</v>
      </c>
      <c r="AL35" s="82">
        <f t="shared" si="39"/>
        <v>3</v>
      </c>
      <c r="AM35" s="82">
        <f t="shared" si="39"/>
        <v>1</v>
      </c>
      <c r="AN35" s="82">
        <f t="shared" si="39"/>
        <v>3</v>
      </c>
      <c r="AO35" s="84">
        <f t="shared" si="14"/>
        <v>2.142857142857143</v>
      </c>
      <c r="AP35" s="84"/>
      <c r="AQ35" s="83">
        <f t="shared" si="15"/>
        <v>2.37965367965368</v>
      </c>
    </row>
    <row r="37" ht="12.75">
      <c r="B37" t="s">
        <v>42</v>
      </c>
    </row>
    <row r="38" spans="1:2" ht="12.75">
      <c r="A38" t="s">
        <v>43</v>
      </c>
      <c r="B38">
        <f>COUNT(B26:D26)</f>
        <v>3</v>
      </c>
    </row>
    <row r="39" spans="1:2" ht="12.75">
      <c r="A39" t="s">
        <v>44</v>
      </c>
      <c r="B39">
        <f>COUNT(G3:Q3)</f>
        <v>11</v>
      </c>
    </row>
    <row r="40" spans="1:2" ht="12.75">
      <c r="A40" t="s">
        <v>45</v>
      </c>
      <c r="B40">
        <f>COUNT(U3:AD3)</f>
        <v>10</v>
      </c>
    </row>
    <row r="41" spans="1:2" ht="12.75">
      <c r="A41" s="52" t="s">
        <v>46</v>
      </c>
      <c r="B41">
        <f>COUNT(AG26:AN26)</f>
        <v>8</v>
      </c>
    </row>
    <row r="42" spans="1:2" ht="12.75">
      <c r="A42" s="52" t="s">
        <v>47</v>
      </c>
      <c r="B42">
        <f>SUM(B38:B41)</f>
        <v>32</v>
      </c>
    </row>
  </sheetData>
  <mergeCells count="13">
    <mergeCell ref="B25:D25"/>
    <mergeCell ref="G25:Q25"/>
    <mergeCell ref="U25:AD25"/>
    <mergeCell ref="AG25:AN25"/>
    <mergeCell ref="AQ2:AQ5"/>
    <mergeCell ref="B2:D2"/>
    <mergeCell ref="U2:AD2"/>
    <mergeCell ref="G2:Q2"/>
    <mergeCell ref="AG2:AN2"/>
    <mergeCell ref="E3:E5"/>
    <mergeCell ref="R3:R5"/>
    <mergeCell ref="AE3:AE5"/>
    <mergeCell ref="AO3:AO5"/>
  </mergeCells>
  <printOptions/>
  <pageMargins left="0.3" right="0.22" top="0.53" bottom="0.53" header="0.5" footer="0.5"/>
  <pageSetup horizontalDpi="120" verticalDpi="120" orientation="landscape" paperSize="9" r:id="rId1"/>
  <headerFooter alignWithMargins="0">
    <oddFooter>&amp;C&amp;F&amp;RСтраница &amp;P</oddFooter>
  </headerFooter>
  <rowBreaks count="1" manualBreakCount="1">
    <brk id="24" max="255" man="1"/>
  </rowBreaks>
  <colBreaks count="1" manualBreakCount="1">
    <brk id="1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L18"/>
  <sheetViews>
    <sheetView workbookViewId="0" topLeftCell="B1">
      <selection activeCell="G31" sqref="G30:G31"/>
    </sheetView>
  </sheetViews>
  <sheetFormatPr defaultColWidth="9.00390625" defaultRowHeight="12.75"/>
  <cols>
    <col min="1" max="1" width="21.25390625" style="0" customWidth="1"/>
    <col min="2" max="2" width="11.00390625" style="0" customWidth="1"/>
    <col min="3" max="3" width="10.75390625" style="0" bestFit="1" customWidth="1"/>
    <col min="4" max="4" width="10.75390625" style="0" customWidth="1"/>
    <col min="7" max="8" width="8.875" style="0" customWidth="1"/>
    <col min="9" max="10" width="8.25390625" style="0" customWidth="1"/>
    <col min="11" max="11" width="12.125" style="0" bestFit="1" customWidth="1"/>
  </cols>
  <sheetData>
    <row r="2" spans="1:12" ht="44.25" customHeight="1">
      <c r="A2" t="s">
        <v>54</v>
      </c>
      <c r="B2" s="104" t="s">
        <v>48</v>
      </c>
      <c r="C2" s="104" t="s">
        <v>37</v>
      </c>
      <c r="D2" s="105" t="s">
        <v>49</v>
      </c>
      <c r="E2" s="104" t="s">
        <v>38</v>
      </c>
      <c r="F2" s="105" t="s">
        <v>50</v>
      </c>
      <c r="G2" s="104" t="s">
        <v>39</v>
      </c>
      <c r="H2" s="105" t="s">
        <v>51</v>
      </c>
      <c r="I2" s="104" t="s">
        <v>40</v>
      </c>
      <c r="J2" s="105" t="s">
        <v>52</v>
      </c>
      <c r="K2" s="104" t="s">
        <v>41</v>
      </c>
      <c r="L2" s="105" t="s">
        <v>53</v>
      </c>
    </row>
    <row r="3" spans="1:12" ht="20.25" customHeight="1">
      <c r="A3" s="101" t="s">
        <v>20</v>
      </c>
      <c r="B3" s="89">
        <v>9</v>
      </c>
      <c r="C3" s="102">
        <v>7.333333333333333</v>
      </c>
      <c r="D3" s="106">
        <f>C3*100/$B3</f>
        <v>81.48148148148147</v>
      </c>
      <c r="E3" s="102">
        <v>7.818181818181818</v>
      </c>
      <c r="F3" s="106">
        <f>E3*100/$B3</f>
        <v>86.86868686868688</v>
      </c>
      <c r="G3" s="102">
        <v>6.8</v>
      </c>
      <c r="H3" s="106">
        <f>G3*100/$B3</f>
        <v>75.55555555555556</v>
      </c>
      <c r="I3" s="102">
        <v>6.75</v>
      </c>
      <c r="J3" s="106">
        <f>I3*100/$B3</f>
        <v>75</v>
      </c>
      <c r="K3" s="103">
        <v>7.2</v>
      </c>
      <c r="L3" s="106">
        <f>K3*100/$B3</f>
        <v>80</v>
      </c>
    </row>
    <row r="4" spans="1:12" ht="18.75" customHeight="1">
      <c r="A4" s="101" t="s">
        <v>24</v>
      </c>
      <c r="B4" s="89">
        <v>12</v>
      </c>
      <c r="C4" s="102">
        <v>7.666666666666667</v>
      </c>
      <c r="D4" s="106">
        <f aca="true" t="shared" si="0" ref="D4:D11">C4*100/$B4</f>
        <v>63.88888888888889</v>
      </c>
      <c r="E4" s="102">
        <v>8.272727272727273</v>
      </c>
      <c r="F4" s="106">
        <f aca="true" t="shared" si="1" ref="F4:F11">E4*100/$B4</f>
        <v>68.93939393939395</v>
      </c>
      <c r="G4" s="102">
        <v>8.3</v>
      </c>
      <c r="H4" s="106">
        <f aca="true" t="shared" si="2" ref="H4:H11">G4*100/$B4</f>
        <v>69.16666666666667</v>
      </c>
      <c r="I4" s="102">
        <v>7.875</v>
      </c>
      <c r="J4" s="106">
        <f aca="true" t="shared" si="3" ref="J4:J11">I4*100/$B4</f>
        <v>65.625</v>
      </c>
      <c r="K4" s="103">
        <v>8.028598484848485</v>
      </c>
      <c r="L4" s="106">
        <f aca="true" t="shared" si="4" ref="L4:L11">K4*100/$B4</f>
        <v>66.90498737373737</v>
      </c>
    </row>
    <row r="5" spans="1:12" ht="19.5" customHeight="1">
      <c r="A5" s="101" t="s">
        <v>25</v>
      </c>
      <c r="B5" s="89">
        <v>6</v>
      </c>
      <c r="C5" s="102">
        <v>4.333333333333333</v>
      </c>
      <c r="D5" s="106">
        <f t="shared" si="0"/>
        <v>72.22222222222221</v>
      </c>
      <c r="E5" s="102">
        <v>4.363636363636363</v>
      </c>
      <c r="F5" s="106">
        <f t="shared" si="1"/>
        <v>72.72727272727272</v>
      </c>
      <c r="G5" s="102">
        <v>4.3</v>
      </c>
      <c r="H5" s="106">
        <f t="shared" si="2"/>
        <v>71.66666666666667</v>
      </c>
      <c r="I5" s="102">
        <v>3.75</v>
      </c>
      <c r="J5" s="106">
        <f t="shared" si="3"/>
        <v>62.5</v>
      </c>
      <c r="K5" s="103">
        <v>4.186742424242424</v>
      </c>
      <c r="L5" s="106">
        <f t="shared" si="4"/>
        <v>69.7790404040404</v>
      </c>
    </row>
    <row r="6" spans="1:12" ht="21" customHeight="1">
      <c r="A6" s="101" t="s">
        <v>26</v>
      </c>
      <c r="B6" s="89">
        <v>3</v>
      </c>
      <c r="C6" s="102">
        <v>2</v>
      </c>
      <c r="D6" s="106">
        <f t="shared" si="0"/>
        <v>66.66666666666667</v>
      </c>
      <c r="E6" s="102">
        <v>2.6363636363636362</v>
      </c>
      <c r="F6" s="106">
        <f t="shared" si="1"/>
        <v>87.87878787878788</v>
      </c>
      <c r="G6" s="102">
        <v>2.2</v>
      </c>
      <c r="H6" s="106">
        <f t="shared" si="2"/>
        <v>73.33333333333334</v>
      </c>
      <c r="I6" s="102">
        <v>2.5</v>
      </c>
      <c r="J6" s="106">
        <f t="shared" si="3"/>
        <v>83.33333333333333</v>
      </c>
      <c r="K6" s="103">
        <v>2.334090909090909</v>
      </c>
      <c r="L6" s="106">
        <f t="shared" si="4"/>
        <v>77.8030303030303</v>
      </c>
    </row>
    <row r="7" spans="1:12" ht="26.25" customHeight="1">
      <c r="A7" s="101" t="s">
        <v>27</v>
      </c>
      <c r="B7" s="89">
        <v>3</v>
      </c>
      <c r="C7" s="102">
        <v>2.3333333333333335</v>
      </c>
      <c r="D7" s="106">
        <f t="shared" si="0"/>
        <v>77.77777777777779</v>
      </c>
      <c r="E7" s="102">
        <v>2.1818181818181817</v>
      </c>
      <c r="F7" s="106">
        <f t="shared" si="1"/>
        <v>72.72727272727272</v>
      </c>
      <c r="G7" s="102">
        <v>2.3</v>
      </c>
      <c r="H7" s="106">
        <f t="shared" si="2"/>
        <v>76.66666666666666</v>
      </c>
      <c r="I7" s="102">
        <v>2.1666666666666665</v>
      </c>
      <c r="J7" s="106">
        <f t="shared" si="3"/>
        <v>72.22222222222221</v>
      </c>
      <c r="K7" s="103">
        <v>2.2454545454545456</v>
      </c>
      <c r="L7" s="106">
        <f t="shared" si="4"/>
        <v>74.84848484848486</v>
      </c>
    </row>
    <row r="8" spans="1:12" ht="22.5" customHeight="1">
      <c r="A8" s="101" t="s">
        <v>28</v>
      </c>
      <c r="B8" s="89">
        <v>6</v>
      </c>
      <c r="C8" s="102">
        <v>5</v>
      </c>
      <c r="D8" s="106">
        <f t="shared" si="0"/>
        <v>83.33333333333333</v>
      </c>
      <c r="E8" s="102">
        <v>4.090909090909091</v>
      </c>
      <c r="F8" s="106">
        <f t="shared" si="1"/>
        <v>68.18181818181817</v>
      </c>
      <c r="G8" s="102">
        <v>4.4</v>
      </c>
      <c r="H8" s="106">
        <f t="shared" si="2"/>
        <v>73.33333333333334</v>
      </c>
      <c r="I8" s="102">
        <v>3.5714285714285716</v>
      </c>
      <c r="J8" s="106">
        <f t="shared" si="3"/>
        <v>59.523809523809526</v>
      </c>
      <c r="K8" s="103">
        <v>4.265584415584415</v>
      </c>
      <c r="L8" s="106">
        <f t="shared" si="4"/>
        <v>71.09307359307358</v>
      </c>
    </row>
    <row r="9" spans="1:12" ht="36" customHeight="1">
      <c r="A9" s="101" t="s">
        <v>29</v>
      </c>
      <c r="B9" s="89">
        <v>3</v>
      </c>
      <c r="C9" s="102">
        <v>2.3333333333333335</v>
      </c>
      <c r="D9" s="106">
        <f t="shared" si="0"/>
        <v>77.77777777777779</v>
      </c>
      <c r="E9" s="102">
        <v>2.6363636363636362</v>
      </c>
      <c r="F9" s="106">
        <f t="shared" si="1"/>
        <v>87.87878787878788</v>
      </c>
      <c r="G9" s="102">
        <v>2.8</v>
      </c>
      <c r="H9" s="106">
        <f t="shared" si="2"/>
        <v>93.33333333333333</v>
      </c>
      <c r="I9" s="102">
        <v>3</v>
      </c>
      <c r="J9" s="106">
        <f t="shared" si="3"/>
        <v>100</v>
      </c>
      <c r="K9" s="103">
        <v>2.6924242424242424</v>
      </c>
      <c r="L9" s="106">
        <f t="shared" si="4"/>
        <v>89.74747474747475</v>
      </c>
    </row>
    <row r="10" spans="1:12" ht="32.25" customHeight="1">
      <c r="A10" s="101" t="s">
        <v>30</v>
      </c>
      <c r="B10" s="89">
        <v>6</v>
      </c>
      <c r="C10" s="102">
        <v>5.333333333333333</v>
      </c>
      <c r="D10" s="106">
        <f t="shared" si="0"/>
        <v>88.88888888888887</v>
      </c>
      <c r="E10" s="102">
        <v>4.454545454545454</v>
      </c>
      <c r="F10" s="106">
        <f t="shared" si="1"/>
        <v>74.24242424242424</v>
      </c>
      <c r="G10" s="102">
        <v>4.1</v>
      </c>
      <c r="H10" s="106">
        <f t="shared" si="2"/>
        <v>68.33333333333333</v>
      </c>
      <c r="I10" s="102">
        <v>3.4285714285714284</v>
      </c>
      <c r="J10" s="106">
        <f t="shared" si="3"/>
        <v>57.14285714285714</v>
      </c>
      <c r="K10" s="103">
        <v>4.3291125541125535</v>
      </c>
      <c r="L10" s="106">
        <f t="shared" si="4"/>
        <v>72.1518759018759</v>
      </c>
    </row>
    <row r="11" spans="1:12" ht="28.5" customHeight="1">
      <c r="A11" s="101" t="s">
        <v>31</v>
      </c>
      <c r="B11" s="89">
        <v>3</v>
      </c>
      <c r="C11" s="102">
        <v>1.6666666666666667</v>
      </c>
      <c r="D11" s="106">
        <f t="shared" si="0"/>
        <v>55.555555555555564</v>
      </c>
      <c r="E11" s="102">
        <v>2.909090909090909</v>
      </c>
      <c r="F11" s="106">
        <f t="shared" si="1"/>
        <v>96.96969696969698</v>
      </c>
      <c r="G11" s="102">
        <v>2.8</v>
      </c>
      <c r="H11" s="106">
        <f t="shared" si="2"/>
        <v>93.33333333333333</v>
      </c>
      <c r="I11" s="102">
        <v>2.142857142857143</v>
      </c>
      <c r="J11" s="106">
        <f t="shared" si="3"/>
        <v>71.42857142857143</v>
      </c>
      <c r="K11" s="103">
        <v>2.37965367965368</v>
      </c>
      <c r="L11" s="106">
        <f t="shared" si="4"/>
        <v>79.32178932178932</v>
      </c>
    </row>
    <row r="13" spans="2:10" ht="12.75">
      <c r="B13" t="s">
        <v>42</v>
      </c>
      <c r="G13" s="52"/>
      <c r="H13" s="52"/>
      <c r="I13" s="52"/>
      <c r="J13" s="52"/>
    </row>
    <row r="14" spans="1:10" ht="12.75">
      <c r="A14" t="s">
        <v>43</v>
      </c>
      <c r="B14">
        <f>COUNT(проценты!B35:D35)</f>
        <v>3</v>
      </c>
      <c r="G14" s="52"/>
      <c r="H14" s="52"/>
      <c r="I14" s="52"/>
      <c r="J14" s="52"/>
    </row>
    <row r="15" spans="1:10" ht="12.75">
      <c r="A15" t="s">
        <v>44</v>
      </c>
      <c r="B15">
        <f>COUNT(проценты!G35:Q35)</f>
        <v>11</v>
      </c>
      <c r="G15" s="52"/>
      <c r="H15" s="52"/>
      <c r="I15" s="52"/>
      <c r="J15" s="52"/>
    </row>
    <row r="16" spans="1:10" ht="12.75">
      <c r="A16" t="s">
        <v>45</v>
      </c>
      <c r="B16">
        <f>COUNT(проценты!U35:AD35)</f>
        <v>10</v>
      </c>
      <c r="G16" s="52"/>
      <c r="H16" s="52"/>
      <c r="I16" s="52"/>
      <c r="J16" s="52"/>
    </row>
    <row r="17" spans="1:10" ht="12.75">
      <c r="A17" s="52" t="s">
        <v>46</v>
      </c>
      <c r="B17">
        <f>COUNT(проценты!AG35:AN35)</f>
        <v>8</v>
      </c>
      <c r="G17" s="52"/>
      <c r="H17" s="52"/>
      <c r="I17" s="52"/>
      <c r="J17" s="52"/>
    </row>
    <row r="18" spans="1:10" ht="12.75">
      <c r="A18" s="52" t="s">
        <v>47</v>
      </c>
      <c r="G18" s="52"/>
      <c r="H18" s="52"/>
      <c r="I18" s="52"/>
      <c r="J18" s="5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8:O41"/>
  <sheetViews>
    <sheetView tabSelected="1" workbookViewId="0" topLeftCell="A1">
      <selection activeCell="M41" sqref="M41"/>
    </sheetView>
  </sheetViews>
  <sheetFormatPr defaultColWidth="9.00390625" defaultRowHeight="12.75"/>
  <cols>
    <col min="1" max="1" width="17.75390625" style="0" customWidth="1"/>
    <col min="2" max="2" width="4.625" style="0" customWidth="1"/>
    <col min="4" max="4" width="14.00390625" style="0" customWidth="1"/>
    <col min="5" max="5" width="4.625" style="0" customWidth="1"/>
    <col min="7" max="7" width="13.75390625" style="0" customWidth="1"/>
    <col min="8" max="8" width="4.875" style="0" customWidth="1"/>
    <col min="10" max="10" width="18.375" style="0" customWidth="1"/>
    <col min="11" max="11" width="4.875" style="0" customWidth="1"/>
  </cols>
  <sheetData>
    <row r="38" spans="1:15" ht="15.75">
      <c r="A38" s="127" t="s">
        <v>34</v>
      </c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</row>
    <row r="39" spans="1:12" ht="29.25" customHeight="1">
      <c r="A39" s="87" t="s">
        <v>20</v>
      </c>
      <c r="B39" s="89">
        <v>9</v>
      </c>
      <c r="C39" s="89"/>
      <c r="D39" s="88" t="s">
        <v>35</v>
      </c>
      <c r="E39" s="89">
        <v>3</v>
      </c>
      <c r="F39" s="89"/>
      <c r="G39" s="88" t="s">
        <v>28</v>
      </c>
      <c r="H39" s="89">
        <v>6</v>
      </c>
      <c r="I39" s="89"/>
      <c r="J39" s="88" t="s">
        <v>30</v>
      </c>
      <c r="K39" s="89">
        <v>6</v>
      </c>
      <c r="L39" s="2"/>
    </row>
    <row r="40" spans="1:12" ht="29.25" customHeight="1">
      <c r="A40" s="87" t="s">
        <v>24</v>
      </c>
      <c r="B40" s="89">
        <v>12</v>
      </c>
      <c r="C40" s="89"/>
      <c r="D40" s="88" t="s">
        <v>27</v>
      </c>
      <c r="E40" s="89">
        <v>3</v>
      </c>
      <c r="F40" s="89"/>
      <c r="G40" s="88" t="s">
        <v>29</v>
      </c>
      <c r="H40" s="89">
        <v>3</v>
      </c>
      <c r="I40" s="89"/>
      <c r="J40" s="88" t="s">
        <v>31</v>
      </c>
      <c r="K40" s="89">
        <v>3</v>
      </c>
      <c r="L40" s="2"/>
    </row>
    <row r="41" spans="1:12" ht="12.75">
      <c r="A41" s="87" t="s">
        <v>25</v>
      </c>
      <c r="B41" s="89">
        <v>6</v>
      </c>
      <c r="C41" s="90"/>
      <c r="D41" s="90"/>
      <c r="E41" s="90"/>
      <c r="F41" s="90"/>
      <c r="G41" s="90"/>
      <c r="H41" s="90"/>
      <c r="I41" s="90"/>
      <c r="J41" s="90"/>
      <c r="K41" s="90"/>
      <c r="L41" s="2"/>
    </row>
  </sheetData>
  <mergeCells count="1">
    <mergeCell ref="A38:O38"/>
  </mergeCells>
  <printOptions/>
  <pageMargins left="0.75" right="0.75" top="0.31" bottom="1" header="0.29" footer="0.5"/>
  <pageSetup horizontalDpi="300" verticalDpi="300" orientation="landscape" paperSize="9" scale="89" r:id="rId2"/>
  <colBreaks count="1" manualBreakCount="1">
    <brk id="15" max="4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Ирина</cp:lastModifiedBy>
  <cp:lastPrinted>2006-05-30T09:21:55Z</cp:lastPrinted>
  <dcterms:created xsi:type="dcterms:W3CDTF">2005-11-08T21:28:05Z</dcterms:created>
  <dcterms:modified xsi:type="dcterms:W3CDTF">2006-05-30T09:28:41Z</dcterms:modified>
  <cp:category/>
  <cp:version/>
  <cp:contentType/>
  <cp:contentStatus/>
</cp:coreProperties>
</file>