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2" windowWidth="8460" windowHeight="4500" activeTab="2"/>
  </bookViews>
  <sheets>
    <sheet name="Лист1" sheetId="1" r:id="rId1"/>
    <sheet name="Лист2" sheetId="2" r:id="rId2"/>
    <sheet name="Лист5" sheetId="3" r:id="rId3"/>
    <sheet name="Лист6" sheetId="4" r:id="rId4"/>
    <sheet name="Лист7" sheetId="5" r:id="rId5"/>
    <sheet name="Лист27" sheetId="6" r:id="rId6"/>
    <sheet name="Лист28" sheetId="7" r:id="rId7"/>
    <sheet name="Лист8" sheetId="8" r:id="rId8"/>
    <sheet name="Лист9" sheetId="9" r:id="rId9"/>
    <sheet name="Лист23" sheetId="10" r:id="rId10"/>
    <sheet name="Лист24" sheetId="11" r:id="rId11"/>
    <sheet name="Лист25" sheetId="12" r:id="rId12"/>
    <sheet name="Лист26" sheetId="13" r:id="rId13"/>
    <sheet name="Лист3" sheetId="14" r:id="rId14"/>
    <sheet name="Лист4" sheetId="15" r:id="rId15"/>
  </sheets>
  <definedNames/>
  <calcPr fullCalcOnLoad="1"/>
</workbook>
</file>

<file path=xl/sharedStrings.xml><?xml version="1.0" encoding="utf-8"?>
<sst xmlns="http://schemas.openxmlformats.org/spreadsheetml/2006/main" count="3795" uniqueCount="661">
  <si>
    <t>отч.г.</t>
  </si>
  <si>
    <t>Дебиторская и кредиторская задолженность</t>
  </si>
  <si>
    <t>Остаток на начало</t>
  </si>
  <si>
    <t>Остаток на конец</t>
  </si>
  <si>
    <t>СПРАВКА  К  БАЛАНСУ</t>
  </si>
  <si>
    <t xml:space="preserve">  Совета Центросоюза РФ от 11.03.05</t>
  </si>
  <si>
    <t xml:space="preserve">  №  38 -Сп для ежеквартальной отчетности</t>
  </si>
  <si>
    <t xml:space="preserve">на __________________ 2005 г.      </t>
  </si>
  <si>
    <t xml:space="preserve"> по__________________________________</t>
  </si>
  <si>
    <t xml:space="preserve">Единица измерения    тыс.руб. </t>
  </si>
  <si>
    <t xml:space="preserve"> Дебиторская задолженность - всего</t>
  </si>
  <si>
    <t xml:space="preserve">            лечебными учреждениями</t>
  </si>
  <si>
    <t xml:space="preserve">            прочими бюджетными организациями</t>
  </si>
  <si>
    <t xml:space="preserve">            колхозами  и совхозами</t>
  </si>
  <si>
    <t xml:space="preserve">            населением</t>
  </si>
  <si>
    <t>2. Авансы выданные</t>
  </si>
  <si>
    <t>3. Расчеты   по налогам и сборам</t>
  </si>
  <si>
    <t>из них:  детскими и учебными заведениям</t>
  </si>
  <si>
    <t>в том числе:                                                    1.Расчеты с покупателями и заказчиками</t>
  </si>
  <si>
    <t xml:space="preserve">          Утверждена Постановлением Президиума</t>
  </si>
  <si>
    <t xml:space="preserve">          Совета Центросоюза РФ от  11.03.05</t>
  </si>
  <si>
    <t xml:space="preserve">             № 38 -Сп для ежеквартальной отчетности</t>
  </si>
  <si>
    <t xml:space="preserve">за __________________ 2005 г.      </t>
  </si>
  <si>
    <t xml:space="preserve">                                                                                                                   РАСЧЕТЫ С БЮДЖЕТОМ</t>
  </si>
  <si>
    <t>Задолженость</t>
  </si>
  <si>
    <t>Начислено</t>
  </si>
  <si>
    <t>Осуществлен вы-</t>
  </si>
  <si>
    <t>Задолженость в</t>
  </si>
  <si>
    <t xml:space="preserve">Задолженость </t>
  </si>
  <si>
    <t>Количество</t>
  </si>
  <si>
    <t>Наименование показателя</t>
  </si>
  <si>
    <t>в бюджет на</t>
  </si>
  <si>
    <t xml:space="preserve"> бюджета на</t>
  </si>
  <si>
    <t>(К сч. 68,69)</t>
  </si>
  <si>
    <t>чет, зачет, умень-</t>
  </si>
  <si>
    <t xml:space="preserve">уплачено </t>
  </si>
  <si>
    <t>бюджет на конец</t>
  </si>
  <si>
    <t>бюджета на ко-</t>
  </si>
  <si>
    <t>юридических</t>
  </si>
  <si>
    <t>начало года</t>
  </si>
  <si>
    <t xml:space="preserve">шение   (Д 68 К 19, </t>
  </si>
  <si>
    <t>(Д 68 К 50,51)</t>
  </si>
  <si>
    <t>отчетного перио-</t>
  </si>
  <si>
    <t>нец отчетного пе-</t>
  </si>
  <si>
    <t>лиц</t>
  </si>
  <si>
    <t>(К сч.68,69)</t>
  </si>
  <si>
    <t>(Д сч.68,69)</t>
  </si>
  <si>
    <t>Д 68 К 68, Д 68 К 69)</t>
  </si>
  <si>
    <t>да (К сч.68,69)</t>
  </si>
  <si>
    <t>риода (Д сч.68,69)</t>
  </si>
  <si>
    <t>Налог на имущество</t>
  </si>
  <si>
    <t>Налог на прибыль</t>
  </si>
  <si>
    <t>Земельный налог</t>
  </si>
  <si>
    <t xml:space="preserve">   в т.ч. плата за аренду земли</t>
  </si>
  <si>
    <t>Налог на добавленную стоимость</t>
  </si>
  <si>
    <t>Акцизы</t>
  </si>
  <si>
    <t>Налог на доходы физических лиц</t>
  </si>
  <si>
    <t>Транспортный налог</t>
  </si>
  <si>
    <t>Водный налог</t>
  </si>
  <si>
    <t>Единый социальный налог</t>
  </si>
  <si>
    <t>Единый налог на вмененный доход</t>
  </si>
  <si>
    <t>Прочие налоги и сборы</t>
  </si>
  <si>
    <t>Экономические санкции</t>
  </si>
  <si>
    <t xml:space="preserve">                              Руководитель</t>
  </si>
  <si>
    <t xml:space="preserve">                                      Главный бухгалтер             </t>
  </si>
  <si>
    <t xml:space="preserve">Ост.на </t>
  </si>
  <si>
    <t>Ост.на кон.</t>
  </si>
  <si>
    <t>Ост.на нач.</t>
  </si>
  <si>
    <t>нач отч.г.</t>
  </si>
  <si>
    <t xml:space="preserve">в т.ч. Правлен. </t>
  </si>
  <si>
    <t xml:space="preserve">Хлебоком. </t>
  </si>
  <si>
    <t xml:space="preserve"> Утверждена Постановлением Президиума</t>
  </si>
  <si>
    <t xml:space="preserve">         ОТЧЕТ О РАСХОДАХ  В ОРГАНИЗАЦИЯХ</t>
  </si>
  <si>
    <t xml:space="preserve"> Совета Центросоюза РФ от 02.04.02 </t>
  </si>
  <si>
    <t>ПРОМЫШЛЕННОСТИ И ЕЕ ФИНАНСОВЫХ РЕЗУЛЬТАТАХ</t>
  </si>
  <si>
    <t xml:space="preserve"> № 44-Сп  для ежеквартальной отчетности</t>
  </si>
  <si>
    <r>
      <t xml:space="preserve">                         за ___год___________ </t>
    </r>
    <r>
      <rPr>
        <b/>
        <sz val="10"/>
        <rFont val="Arial Cyr"/>
        <family val="2"/>
      </rPr>
      <t xml:space="preserve">2003 </t>
    </r>
    <r>
      <rPr>
        <b/>
        <sz val="10"/>
        <rFont val="Arial Cyr"/>
        <family val="0"/>
      </rPr>
      <t xml:space="preserve">г.    </t>
    </r>
  </si>
  <si>
    <t xml:space="preserve">      Форма  N 7 по ОКУД</t>
  </si>
  <si>
    <t xml:space="preserve">      Дата(год,месяц,число)</t>
  </si>
  <si>
    <t>Единица измерения   тыс.руб.</t>
  </si>
  <si>
    <t xml:space="preserve">Код </t>
  </si>
  <si>
    <t xml:space="preserve">Всего </t>
  </si>
  <si>
    <t xml:space="preserve">         в  том  числе  по  производству</t>
  </si>
  <si>
    <t>по промышлен-</t>
  </si>
  <si>
    <t>хлеба и хлебо-</t>
  </si>
  <si>
    <t xml:space="preserve">колбасных </t>
  </si>
  <si>
    <t>кондитерских</t>
  </si>
  <si>
    <t>консервов</t>
  </si>
  <si>
    <t xml:space="preserve">Наименование строки   </t>
  </si>
  <si>
    <t xml:space="preserve">   ности</t>
  </si>
  <si>
    <t xml:space="preserve">  булочных</t>
  </si>
  <si>
    <t>изделий</t>
  </si>
  <si>
    <t xml:space="preserve">  изделий</t>
  </si>
  <si>
    <t>А</t>
  </si>
  <si>
    <t xml:space="preserve">Б  </t>
  </si>
  <si>
    <t>062</t>
  </si>
  <si>
    <t>Прочие прямые расходы</t>
  </si>
  <si>
    <t xml:space="preserve">159 </t>
  </si>
  <si>
    <t>159а</t>
  </si>
  <si>
    <t>159б</t>
  </si>
  <si>
    <t>Внепроизводственные расходы</t>
  </si>
  <si>
    <t xml:space="preserve">Расходы по оплате труда  </t>
  </si>
  <si>
    <t xml:space="preserve">161 </t>
  </si>
  <si>
    <t>162</t>
  </si>
  <si>
    <t xml:space="preserve">180 </t>
  </si>
  <si>
    <t xml:space="preserve">190 </t>
  </si>
  <si>
    <t xml:space="preserve">210 </t>
  </si>
  <si>
    <t>Прочие возмещения</t>
  </si>
  <si>
    <t xml:space="preserve">211 </t>
  </si>
  <si>
    <t>225</t>
  </si>
  <si>
    <t xml:space="preserve">230 </t>
  </si>
  <si>
    <t xml:space="preserve">   убыток</t>
  </si>
  <si>
    <t xml:space="preserve">240 </t>
  </si>
  <si>
    <t xml:space="preserve">250 </t>
  </si>
  <si>
    <t xml:space="preserve">     Руководитель </t>
  </si>
  <si>
    <t>Сырье, основные и вспомогательные материалы</t>
  </si>
  <si>
    <t>Топливо, энергия на технологические цели</t>
  </si>
  <si>
    <t>Общепроизводственные (общехозяйственные) расходы (без средств на оплату  труда)</t>
  </si>
  <si>
    <t>Расходы на обязательное и добровольное страхование</t>
  </si>
  <si>
    <t>Фонд развития потребительской кооперации</t>
  </si>
  <si>
    <t xml:space="preserve">   в том числе:     в сельпо(горпо)</t>
  </si>
  <si>
    <t xml:space="preserve">                               в райпо</t>
  </si>
  <si>
    <t>Утверждена Постановлением Президиума</t>
  </si>
  <si>
    <t xml:space="preserve"> Совета Центросоюза РФ от 02.04.02</t>
  </si>
  <si>
    <t xml:space="preserve"> № 44-Сп для ежеквартальной отчетности</t>
  </si>
  <si>
    <t xml:space="preserve">              С П Р А В К А  по ______________________________</t>
  </si>
  <si>
    <t xml:space="preserve">                                         к форме N 2 "Отчет о прибылях и убытках"</t>
  </si>
  <si>
    <t xml:space="preserve">  Раздел 1. Финансовые результаты.</t>
  </si>
  <si>
    <t>(тыс.руб.)</t>
  </si>
  <si>
    <t xml:space="preserve">         </t>
  </si>
  <si>
    <t xml:space="preserve">                                                                                    </t>
  </si>
  <si>
    <t xml:space="preserve"> Убыточные хозрасчетные </t>
  </si>
  <si>
    <t>Всего</t>
  </si>
  <si>
    <t xml:space="preserve">                       Фактически</t>
  </si>
  <si>
    <t>организации и предприятия</t>
  </si>
  <si>
    <t xml:space="preserve"> хозрас-</t>
  </si>
  <si>
    <t>Отрасли деятельности</t>
  </si>
  <si>
    <t xml:space="preserve"> стр.</t>
  </si>
  <si>
    <t xml:space="preserve">  четных</t>
  </si>
  <si>
    <t>кол-во</t>
  </si>
  <si>
    <t>сумма</t>
  </si>
  <si>
    <t>пред-тий</t>
  </si>
  <si>
    <t>Торговля</t>
  </si>
  <si>
    <t>Общественное питание</t>
  </si>
  <si>
    <t>Промышленность</t>
  </si>
  <si>
    <t xml:space="preserve">  в т.ч.хлебопечение</t>
  </si>
  <si>
    <t>041</t>
  </si>
  <si>
    <t>Сельское хозяйство</t>
  </si>
  <si>
    <t xml:space="preserve">  в т.ч.звероводство</t>
  </si>
  <si>
    <t>Транспорт</t>
  </si>
  <si>
    <t>Аренда</t>
  </si>
  <si>
    <t>вт.ч рынки</t>
  </si>
  <si>
    <t xml:space="preserve">                        ИТОГО:</t>
  </si>
  <si>
    <t>Кол-во организаций,имеющих</t>
  </si>
  <si>
    <t>убытки</t>
  </si>
  <si>
    <t xml:space="preserve">    РАЙПО</t>
  </si>
  <si>
    <t>Хозяйства Центросоюза</t>
  </si>
  <si>
    <t>Райзаготпромторги</t>
  </si>
  <si>
    <t xml:space="preserve">Главный бухгалтер             </t>
  </si>
  <si>
    <t>Строительство (подрядные и проектные работы)</t>
  </si>
  <si>
    <t>Жилищно-коммунальное хозяйство</t>
  </si>
  <si>
    <t>Прочие непромышленныехозяйства</t>
  </si>
  <si>
    <t>По звеньям : Из стр.100-финансовый результат(по сводному отчету) потребительских обществ (включая ГОРПО)</t>
  </si>
  <si>
    <t>Хозяйства обл.,краев, республик,потребсоюзов</t>
  </si>
  <si>
    <t>Из стр.100 финансовый результат заготовит.контор</t>
  </si>
  <si>
    <t>хозяйства райпотребсоюзов</t>
  </si>
  <si>
    <t>Фактически</t>
  </si>
  <si>
    <t>Кол-во орг,имеющ.</t>
  </si>
  <si>
    <t>предпр.</t>
  </si>
  <si>
    <t>По звеньям : Из стр.100-фин. результат(по свод. отчету) п/о (вкл. ГОРПО)</t>
  </si>
  <si>
    <t>хоз-ва РПС</t>
  </si>
  <si>
    <t>Хоз-ва обл.,краев, республик,потребсоюзов</t>
  </si>
  <si>
    <t>Хозяйства ЦС</t>
  </si>
  <si>
    <t>Из стр.100 фин. результат загот.контор</t>
  </si>
  <si>
    <t>Общест.пит.</t>
  </si>
  <si>
    <t xml:space="preserve">  в т.ч.хлебопеч.</t>
  </si>
  <si>
    <t>Сельск. Хоз-во</t>
  </si>
  <si>
    <t xml:space="preserve">  в т.ч.зверов.</t>
  </si>
  <si>
    <t>Строит. (подряд. и проект. работы)</t>
  </si>
  <si>
    <t>Жил.-комм. хозяйство</t>
  </si>
  <si>
    <t>Пр.непром.хоз-ва</t>
  </si>
  <si>
    <t xml:space="preserve">орган. и </t>
  </si>
  <si>
    <t xml:space="preserve">Убыт.хоз. </t>
  </si>
  <si>
    <t>сум.</t>
  </si>
  <si>
    <t>кол.</t>
  </si>
  <si>
    <t>приб.</t>
  </si>
  <si>
    <t>убыт.</t>
  </si>
  <si>
    <t xml:space="preserve"> хоз.</t>
  </si>
  <si>
    <t>расч.</t>
  </si>
  <si>
    <t>пред.</t>
  </si>
  <si>
    <t xml:space="preserve">Себестоимость продан. тов-ов, прод., работ, </t>
  </si>
  <si>
    <t xml:space="preserve">      проценты за польз. заемн.средст. у нас.</t>
  </si>
  <si>
    <t xml:space="preserve">  Доходы и расходы по  видам деят.сти</t>
  </si>
  <si>
    <t xml:space="preserve"> Чистая прибыль(убыток) отч. периода </t>
  </si>
  <si>
    <t>Выручка от прод.тов-ов, прод., работ услуг  (за минусом НДС, акц.)</t>
  </si>
  <si>
    <t>Доходы (расходы), связ. реализ. и списан. осн. средств и иных активов</t>
  </si>
  <si>
    <t>Расходы, связан.с участием в уставн.капитал других орг.</t>
  </si>
  <si>
    <t>Оплата услуг кред.орг.</t>
  </si>
  <si>
    <t xml:space="preserve">Отчисления в оцен. резервы </t>
  </si>
  <si>
    <t>Содерж. законсер. объек.</t>
  </si>
  <si>
    <t>Штрафы, пени и неустойки, призн. или по которым получены решения суда об их взыскании</t>
  </si>
  <si>
    <t>Возмещ. убытков, причин. неисполн.или  обязательств</t>
  </si>
  <si>
    <t>Курсовые разницы по операциям в ин. валюте</t>
  </si>
  <si>
    <t>Списание дебит. и кредит. зад., по кот.истек срок иск. давности</t>
  </si>
  <si>
    <t>Мат. помощь и расходы по выполн. социальной миссии</t>
  </si>
  <si>
    <t>Чрезв. доходы и расходы</t>
  </si>
  <si>
    <t>Расх.по трансп. тов-ов,прод.,сырья сторон.орг.</t>
  </si>
  <si>
    <t xml:space="preserve">Расх.на топливо, газ и электро- энергию для произв. нужд         </t>
  </si>
  <si>
    <t xml:space="preserve">Расходы на аренду и сод. зд., соор., пом., оборуд. и лег. транс.     </t>
  </si>
  <si>
    <t xml:space="preserve">Расх. на ремонт основ. средств </t>
  </si>
  <si>
    <t>Потери от недостач, порчи при хран., трансп. товарно-мат. цен. в пред. норм ест. убыли</t>
  </si>
  <si>
    <t xml:space="preserve">Отч.в фонд развития  п/к    </t>
  </si>
  <si>
    <t>Расх.на подготовку кадров</t>
  </si>
  <si>
    <t>Расходы на обязат. и добров.страх. имущества</t>
  </si>
  <si>
    <t>Отч. на содерж. п/о их союзов</t>
  </si>
  <si>
    <t xml:space="preserve">Расх. в проц. к факт. обороту         </t>
  </si>
  <si>
    <t xml:space="preserve">Расх. на аренду и сод. зд.,  пом., оборуд. и лег. транс.     </t>
  </si>
  <si>
    <t>Полная фактическая себестоимость товарной продукции (стр.010+060+062+070+071+072+159+160+161+162)</t>
  </si>
  <si>
    <t xml:space="preserve"> Товарная продукция в оптовых ценах предприятия  (за минусом акцизов)</t>
  </si>
  <si>
    <t xml:space="preserve"> Реализовано и отпущено товарной продукции:  по оптовым ценам предприятиям (за минусом НДС, акцизов и аналогичных   обязательных платежей</t>
  </si>
  <si>
    <t xml:space="preserve"> по полной фактической    себестоимости </t>
  </si>
  <si>
    <t>Расходы по доставке продукции, возмещаемые поставщику в цене на продукцию</t>
  </si>
  <si>
    <t>Возмещения низкорентабельных и убыточных организаций</t>
  </si>
  <si>
    <t>Финансовые результаты от  реализации и отпуска:      прибыль</t>
  </si>
  <si>
    <t>Число убыточных предприятий (производств)</t>
  </si>
  <si>
    <t xml:space="preserve">         ОТЧЕТ О РАСХОДАХ  В ОРГАНИЗАЦИЯХ  ПРОМЫШЛЕННОСТИ И ЕЕ ФИНАНСОВЫХ РЕЗУЛЬТАТАХ</t>
  </si>
  <si>
    <t>Число убыточных предпр. (производств)</t>
  </si>
  <si>
    <t xml:space="preserve">хлеба и </t>
  </si>
  <si>
    <t>по</t>
  </si>
  <si>
    <t>пром.</t>
  </si>
  <si>
    <t xml:space="preserve">колб. </t>
  </si>
  <si>
    <t>изд.</t>
  </si>
  <si>
    <t xml:space="preserve">  х/бул.</t>
  </si>
  <si>
    <t xml:space="preserve">  изд.</t>
  </si>
  <si>
    <t>конд.</t>
  </si>
  <si>
    <t>конс.</t>
  </si>
  <si>
    <t>в  т. ч.  по  производству</t>
  </si>
  <si>
    <t xml:space="preserve">Топливо, энергия </t>
  </si>
  <si>
    <t>Отчисления на сод. п/о</t>
  </si>
  <si>
    <t xml:space="preserve"> Тов. прод. в опт. ценах предпр.  (за минусом акцизов)</t>
  </si>
  <si>
    <t xml:space="preserve"> Реализ. и отпущено тов. прод:  по опт. ценам предпр. (за минусом НДС, акцизов и анал. обязат. плат.</t>
  </si>
  <si>
    <t>Полная факт.себест.тов.прод. (стр.010+060+062+070+071+072+159+160+161+162)</t>
  </si>
  <si>
    <t xml:space="preserve"> по полной факт.себест. </t>
  </si>
  <si>
    <t>Расходы по доставке прод., возм.поставщ.в цене на прод.</t>
  </si>
  <si>
    <t>Возм. низкорент. и убыт. орг.</t>
  </si>
  <si>
    <t>ФРп/к</t>
  </si>
  <si>
    <t>в т.ч: в сельпо(горпо)</t>
  </si>
  <si>
    <t xml:space="preserve">         в райпо</t>
  </si>
  <si>
    <t>Сырье,основ. и всп.мат.</t>
  </si>
  <si>
    <t>Проч.прямые расходы</t>
  </si>
  <si>
    <t>Общепр.расходы (без средств на опл.труда)</t>
  </si>
  <si>
    <t>Расходы на обязат. и добров. страх.</t>
  </si>
  <si>
    <t>Внепроизв. расходы</t>
  </si>
  <si>
    <t xml:space="preserve">Расх. по оплате труда  </t>
  </si>
  <si>
    <t>Утверждена постановлением Президиума</t>
  </si>
  <si>
    <t>Совета Центросоюза РФ от                         №</t>
  </si>
  <si>
    <t>для ежеквартальной отчетности</t>
  </si>
  <si>
    <t xml:space="preserve">                                БУХГАЛТЕРСКИЙ БАЛАНС         </t>
  </si>
  <si>
    <t xml:space="preserve">          Коды</t>
  </si>
  <si>
    <t xml:space="preserve">                         </t>
  </si>
  <si>
    <t>Форма N 1 по ОКУД</t>
  </si>
  <si>
    <r>
      <t xml:space="preserve">                      </t>
    </r>
    <r>
      <rPr>
        <b/>
        <sz val="12"/>
        <rFont val="Arial Cyr"/>
        <family val="2"/>
      </rPr>
      <t xml:space="preserve"> на</t>
    </r>
    <r>
      <rPr>
        <sz val="12"/>
        <rFont val="Arial Cyr"/>
        <family val="2"/>
      </rPr>
      <t xml:space="preserve">             </t>
    </r>
    <r>
      <rPr>
        <u val="single"/>
        <sz val="12"/>
        <rFont val="Arial Cyr"/>
        <family val="2"/>
      </rPr>
      <t>.</t>
    </r>
    <r>
      <rPr>
        <b/>
        <u val="single"/>
        <sz val="12"/>
        <rFont val="Arial Cyr"/>
        <family val="2"/>
      </rPr>
      <t xml:space="preserve">    </t>
    </r>
    <r>
      <rPr>
        <b/>
        <sz val="10"/>
        <rFont val="Arial Cyr"/>
        <family val="0"/>
      </rPr>
      <t xml:space="preserve">     </t>
    </r>
  </si>
  <si>
    <t xml:space="preserve">      Дата(год,число,месяц)                     </t>
  </si>
  <si>
    <t>Дата(год,месяц,число)</t>
  </si>
  <si>
    <t xml:space="preserve">             </t>
  </si>
  <si>
    <t>Организация Ставропольский крайпотребсоюз</t>
  </si>
  <si>
    <t xml:space="preserve">                   по ОКПО</t>
  </si>
  <si>
    <t xml:space="preserve">Идентификационный номер налогоплательщика                </t>
  </si>
  <si>
    <t xml:space="preserve">                          ИНН</t>
  </si>
  <si>
    <t>Вид деятельности ________________________________________</t>
  </si>
  <si>
    <t xml:space="preserve">                 по ОКВЭД</t>
  </si>
  <si>
    <t>Организационно-правовая форма/форма собственности___________________</t>
  </si>
  <si>
    <t>________________________________________________________________</t>
  </si>
  <si>
    <t xml:space="preserve">      по ОКОПФ/ОКФС</t>
  </si>
  <si>
    <t xml:space="preserve"> Единица измерения  тыс.руб.                              </t>
  </si>
  <si>
    <t xml:space="preserve">                    по ОКЕИ</t>
  </si>
  <si>
    <t>384/385</t>
  </si>
  <si>
    <t>Местонахождение (адрес)___________________________________</t>
  </si>
  <si>
    <t>_________________________________________________________________________</t>
  </si>
  <si>
    <t xml:space="preserve">          Дата утверждения</t>
  </si>
  <si>
    <t xml:space="preserve">                            Дата отправки</t>
  </si>
  <si>
    <t>Код</t>
  </si>
  <si>
    <t>На начало</t>
  </si>
  <si>
    <t>На конец</t>
  </si>
  <si>
    <t>АКТИВ</t>
  </si>
  <si>
    <t>показателя</t>
  </si>
  <si>
    <t>отчетного года</t>
  </si>
  <si>
    <t>отчетного периода</t>
  </si>
  <si>
    <t>I. ВНЕОБОРОТНЫЕ АКТИВЫ</t>
  </si>
  <si>
    <t xml:space="preserve">Нематериальные активы </t>
  </si>
  <si>
    <t xml:space="preserve">Основные средства  </t>
  </si>
  <si>
    <t>Незавершенное строительство</t>
  </si>
  <si>
    <t xml:space="preserve">Доходные вложения в материальные ценности </t>
  </si>
  <si>
    <t xml:space="preserve">Долгосрочные финансовые вложения </t>
  </si>
  <si>
    <t>Отложенные налоговые активы</t>
  </si>
  <si>
    <t xml:space="preserve">Прочие внеоборотные активы </t>
  </si>
  <si>
    <t>И т о г о по разделу  I</t>
  </si>
  <si>
    <t>II. ОБОРОТНЫЕ     АКТИВЫ</t>
  </si>
  <si>
    <t xml:space="preserve">Запасы </t>
  </si>
  <si>
    <r>
      <t xml:space="preserve">    </t>
    </r>
    <r>
      <rPr>
        <sz val="10"/>
        <rFont val="Arial Cyr"/>
        <family val="0"/>
      </rPr>
      <t>в том числе:</t>
    </r>
  </si>
  <si>
    <t xml:space="preserve">  сырье, материалы и другие аналогичные ценности</t>
  </si>
  <si>
    <t xml:space="preserve">  животные на выращивании и откорме</t>
  </si>
  <si>
    <t xml:space="preserve">  затраты в незавершенном производстве</t>
  </si>
  <si>
    <t xml:space="preserve">  готовая продукция и товары для перепродажи</t>
  </si>
  <si>
    <t xml:space="preserve">  товары отгруженные </t>
  </si>
  <si>
    <t xml:space="preserve">  расходы будуших периодов</t>
  </si>
  <si>
    <t xml:space="preserve">   прочие запасы и затраты</t>
  </si>
  <si>
    <t xml:space="preserve">    в том числе покупатели и заказчики</t>
  </si>
  <si>
    <t xml:space="preserve">    в том числе покупатели и заказчики  </t>
  </si>
  <si>
    <t xml:space="preserve">Краткосрочные финансовые вложения  </t>
  </si>
  <si>
    <t xml:space="preserve">Денежные средства </t>
  </si>
  <si>
    <t xml:space="preserve">Прочие оборотные активы </t>
  </si>
  <si>
    <t xml:space="preserve">И т о г о по разделу II </t>
  </si>
  <si>
    <r>
      <t>Б А Л А Н С</t>
    </r>
    <r>
      <rPr>
        <sz val="10"/>
        <rFont val="Arial Cyr"/>
        <family val="0"/>
      </rPr>
      <t xml:space="preserve"> (сумма строк 190 + 290)</t>
    </r>
  </si>
  <si>
    <t>III. КАПИТАЛ И РЕЗЕРВЫ</t>
  </si>
  <si>
    <t>Уставный капитал</t>
  </si>
  <si>
    <t xml:space="preserve">    в том числе паевой фонд</t>
  </si>
  <si>
    <t>Собственные акции, выкупленные у акционеров</t>
  </si>
  <si>
    <t xml:space="preserve">Добавочный капитал </t>
  </si>
  <si>
    <t>Резервный капитал</t>
  </si>
  <si>
    <t xml:space="preserve">    в том числе:</t>
  </si>
  <si>
    <t>Целевые финансирование и поступления</t>
  </si>
  <si>
    <t>Нераспределенная прибыль (непокрытый убыток)</t>
  </si>
  <si>
    <t>И т о г о по разделу III</t>
  </si>
  <si>
    <t>IV. ДОЛГОСРОЧНЫЕ  ОБЯЗАТЕЛЬСТВА</t>
  </si>
  <si>
    <t xml:space="preserve">Займы и кредиты </t>
  </si>
  <si>
    <t xml:space="preserve">    в т.ч. привлеченные средства населения</t>
  </si>
  <si>
    <t>Отложенные налоговые обязательства</t>
  </si>
  <si>
    <t xml:space="preserve">Прочие долгосрочные обязательства </t>
  </si>
  <si>
    <t>И т о г о по разделу IV</t>
  </si>
  <si>
    <t xml:space="preserve">V. КРАТКОСРОЧНЫЕ  ОБЯЗАТЕЛЬСТВА       </t>
  </si>
  <si>
    <t>Займы и кредиты</t>
  </si>
  <si>
    <t xml:space="preserve">Кредиторская задолженность </t>
  </si>
  <si>
    <r>
      <t xml:space="preserve">   </t>
    </r>
    <r>
      <rPr>
        <sz val="10"/>
        <rFont val="Arial Cyr"/>
        <family val="0"/>
      </rPr>
      <t xml:space="preserve"> в том числе:</t>
    </r>
  </si>
  <si>
    <t xml:space="preserve">    поставщики и подрядчики</t>
  </si>
  <si>
    <t xml:space="preserve">    задолженность перед персоналом организации</t>
  </si>
  <si>
    <t xml:space="preserve"> </t>
  </si>
  <si>
    <t xml:space="preserve">    задолженность по налогам и сборам</t>
  </si>
  <si>
    <t xml:space="preserve">    прочие кредиторы </t>
  </si>
  <si>
    <t>Доходы будущих периодов</t>
  </si>
  <si>
    <t xml:space="preserve">Резервы предстоящих расходов </t>
  </si>
  <si>
    <t xml:space="preserve">Прочие краткосрочные обязательства </t>
  </si>
  <si>
    <t>И т о г о по разделу V</t>
  </si>
  <si>
    <r>
      <t>Б А Л А Н С</t>
    </r>
    <r>
      <rPr>
        <sz val="10"/>
        <rFont val="Arial Cyr"/>
        <family val="0"/>
      </rPr>
      <t xml:space="preserve"> (сумма строк 490 + 590 + 690) </t>
    </r>
  </si>
  <si>
    <t>Форма 0710001 с.3</t>
  </si>
  <si>
    <t>Справка о наличии ценностей, учитываемых</t>
  </si>
  <si>
    <t>на забалансовых счетах</t>
  </si>
  <si>
    <t>Арендованные основные средства</t>
  </si>
  <si>
    <t xml:space="preserve">   в том числе по лизингу</t>
  </si>
  <si>
    <t xml:space="preserve">Товары, принятые на комиссию </t>
  </si>
  <si>
    <t xml:space="preserve">Обеспечения обязательств и платежей полученные </t>
  </si>
  <si>
    <t xml:space="preserve">Обеспечения обязательств и платежей выданные </t>
  </si>
  <si>
    <t>Износ жилищного фонда</t>
  </si>
  <si>
    <t xml:space="preserve">Нематериальные активы, полученные в пользование </t>
  </si>
  <si>
    <t xml:space="preserve"> Руководитель ___________________                                      </t>
  </si>
  <si>
    <t xml:space="preserve">                                          (подпись)                                                                    (расшифровка подписи)</t>
  </si>
  <si>
    <t xml:space="preserve"> Главный бухгалтер ________________                     Калашникова М.Н.                   </t>
  </si>
  <si>
    <t xml:space="preserve">                                                        (подпись)                                                     (расшифровка подписи)</t>
  </si>
  <si>
    <t>"_______"____________________200__г.</t>
  </si>
  <si>
    <t>ПАССИВ</t>
  </si>
  <si>
    <t>КС 190</t>
  </si>
  <si>
    <t>КС  210</t>
  </si>
  <si>
    <t>КС 290</t>
  </si>
  <si>
    <t xml:space="preserve">Налог на добавленную стоимость по приобретенным ценностям </t>
  </si>
  <si>
    <r>
      <t>Дебиторская задолженность</t>
    </r>
    <r>
      <rPr>
        <sz val="8"/>
        <rFont val="Arial Cyr"/>
        <family val="0"/>
      </rPr>
      <t xml:space="preserve"> ( платежи по которой ожидаются в течении 12 месяцев после отчетной даты)</t>
    </r>
  </si>
  <si>
    <t>Задолженность перед участниками ( учредителями) по выплате доходов</t>
  </si>
  <si>
    <t>КС 430</t>
  </si>
  <si>
    <t>КС  490</t>
  </si>
  <si>
    <t>КС 590</t>
  </si>
  <si>
    <t>КС  620</t>
  </si>
  <si>
    <t>КС  690</t>
  </si>
  <si>
    <t>КС  700</t>
  </si>
  <si>
    <t>КС Актива и Пассива</t>
  </si>
  <si>
    <t xml:space="preserve">резервы, образованные в соответствии с учредительными     документами </t>
  </si>
  <si>
    <t xml:space="preserve">    задолженность перед государственными                         внебюджетными фондами</t>
  </si>
  <si>
    <t>ВСЕГО  по РПС</t>
  </si>
  <si>
    <t xml:space="preserve">                                  БУХГАЛТЕРСКИЙ БАЛАНС    всего  по РПС и в   разрезе потребительских обществ        </t>
  </si>
  <si>
    <t>форма №1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</si>
  <si>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</si>
  <si>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</si>
  <si>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Износ объектов внешнего благоустройства и других аналогичных объектов</t>
  </si>
  <si>
    <t>Имущество, принятое на ответственное хранение организациями потребкооперации, в связи с выполнением социальной миссии</t>
  </si>
  <si>
    <t>Износ основных средств некоммерческих организа-ций (потребительских обществ)</t>
  </si>
  <si>
    <t xml:space="preserve">                  ОТЧЕТ О ПРИБЫЛЯХ И УБЫТКАХ</t>
  </si>
  <si>
    <t>КОДЫ</t>
  </si>
  <si>
    <t>Форма N 2 по ОКУД</t>
  </si>
  <si>
    <t xml:space="preserve">   Дата(год,месяц,число)</t>
  </si>
  <si>
    <r>
      <t>Идентификационный номер налогоплательщика</t>
    </r>
    <r>
      <rPr>
        <sz val="8"/>
        <rFont val="Arial Cyr"/>
        <family val="2"/>
      </rPr>
      <t xml:space="preserve">                                                                                   </t>
    </r>
    <r>
      <rPr>
        <sz val="9"/>
        <rFont val="Arial Cyr"/>
        <family val="2"/>
      </rPr>
      <t>ИНН</t>
    </r>
  </si>
  <si>
    <r>
      <t xml:space="preserve">Организационно-правовая форма/форма собственности </t>
    </r>
    <r>
      <rPr>
        <sz val="8"/>
        <rFont val="Arial Cyr"/>
        <family val="2"/>
      </rPr>
      <t>_________________________________</t>
    </r>
  </si>
  <si>
    <r>
      <t xml:space="preserve">Единица измерения:  тыс.руб.                                                                                                               </t>
    </r>
    <r>
      <rPr>
        <sz val="10"/>
        <rFont val="Arial Cyr"/>
        <family val="0"/>
      </rPr>
      <t>по ОКЕИ</t>
    </r>
  </si>
  <si>
    <t>Показатель</t>
  </si>
  <si>
    <t>За аналогичный период</t>
  </si>
  <si>
    <t xml:space="preserve">наименование </t>
  </si>
  <si>
    <t>код</t>
  </si>
  <si>
    <t>предыдущего года</t>
  </si>
  <si>
    <t xml:space="preserve">  Доходы и расходы по обычным видам деятельности</t>
  </si>
  <si>
    <t xml:space="preserve">Выручка (нетто) от продажи товаров, продукции, работ , </t>
  </si>
  <si>
    <t xml:space="preserve"> услуг  (за минусом налога на добавленную стоимость, </t>
  </si>
  <si>
    <t>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</si>
  <si>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</si>
  <si>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</si>
  <si>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</si>
  <si>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 ( 010 - 020 )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</si>
  <si>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</si>
  <si>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</si>
  <si>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</si>
  <si>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</si>
  <si>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</si>
  <si>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( 029-030-040)</t>
  </si>
  <si>
    <t>050</t>
  </si>
  <si>
    <t xml:space="preserve">  Прочие доходы и расходы</t>
  </si>
  <si>
    <t>Проценты к получению</t>
  </si>
  <si>
    <t>060</t>
  </si>
  <si>
    <t>Проценты к уплате</t>
  </si>
  <si>
    <t>070</t>
  </si>
  <si>
    <t xml:space="preserve">               в том числе:</t>
  </si>
  <si>
    <t xml:space="preserve">     проценты за пользование кредитом</t>
  </si>
  <si>
    <t>071</t>
  </si>
  <si>
    <t>072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</si>
  <si>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</si>
  <si>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</si>
  <si>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</si>
  <si>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</si>
  <si>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расходы</t>
  </si>
  <si>
    <t>Внереализационные доходы</t>
  </si>
  <si>
    <t>Внереализационные расходы</t>
  </si>
  <si>
    <t>Прибыль(убыток) до налогообложения (строки 050+060-070+</t>
  </si>
  <si>
    <t>+080+090-100+120-130)</t>
  </si>
  <si>
    <t>140</t>
  </si>
  <si>
    <t xml:space="preserve">Текущий налог на прибыль </t>
  </si>
  <si>
    <t>150</t>
  </si>
  <si>
    <t>Прочие платежи в бюджет</t>
  </si>
  <si>
    <t>151</t>
  </si>
  <si>
    <t xml:space="preserve">   Чистая прибыль(убыток) отчетного периода </t>
  </si>
  <si>
    <t>190</t>
  </si>
  <si>
    <r>
      <t>СПРАВОЧНО</t>
    </r>
    <r>
      <rPr>
        <sz val="10"/>
        <rFont val="Arial Cyr"/>
        <family val="2"/>
      </rPr>
      <t>.</t>
    </r>
  </si>
  <si>
    <t>Постоянные налоговые обязательства(активы)</t>
  </si>
  <si>
    <t>191</t>
  </si>
  <si>
    <t>Базовая прибыль(убыток) на акцию</t>
  </si>
  <si>
    <t>201</t>
  </si>
  <si>
    <t>Разводненная прибыль(убыток) на акцию</t>
  </si>
  <si>
    <t>202</t>
  </si>
  <si>
    <t xml:space="preserve">на  </t>
  </si>
  <si>
    <t xml:space="preserve">                  ОТЧЕТ О ПРИБЫЛЯХ И УБЫТКАХ     всего  по РПС и в   разрезе потребительских обществ        </t>
  </si>
  <si>
    <t>Прибыль(убыток) до налогообложения (строки 050+060-070+080+090-100+120-130)</t>
  </si>
  <si>
    <t xml:space="preserve">   Утверждена Постановлением Президиума</t>
  </si>
  <si>
    <t xml:space="preserve">   Совета Центросоюза РФ от  02.04.02</t>
  </si>
  <si>
    <t xml:space="preserve">         ОТЧЕТ О РАСХОДАХ В ТОРГОВЛЕ,                         </t>
  </si>
  <si>
    <t xml:space="preserve">   № 44-Сп  для ежеквартальной отчетности</t>
  </si>
  <si>
    <t>ОБЩЕСТВЕННОМ ПИТАНИИ И ЗАГОТОВКАХ</t>
  </si>
  <si>
    <t xml:space="preserve">за            г.      </t>
  </si>
  <si>
    <t xml:space="preserve">                                              Форма N 3 - ЦС по ОКУД</t>
  </si>
  <si>
    <t xml:space="preserve">                                                Дата(год,месяц,число)</t>
  </si>
  <si>
    <r>
      <t xml:space="preserve">                     </t>
    </r>
    <r>
      <rPr>
        <sz val="8"/>
        <rFont val="Arial Cyr"/>
        <family val="2"/>
      </rPr>
      <t>(наименование организации)</t>
    </r>
  </si>
  <si>
    <t xml:space="preserve">Единица измерения тыс.руб. </t>
  </si>
  <si>
    <t xml:space="preserve">Наименование статей          </t>
  </si>
  <si>
    <t>Оптовая</t>
  </si>
  <si>
    <t>Розничная</t>
  </si>
  <si>
    <t>Общепит</t>
  </si>
  <si>
    <t>Заготовки</t>
  </si>
  <si>
    <t>стр.</t>
  </si>
  <si>
    <t>торговля</t>
  </si>
  <si>
    <t>х</t>
  </si>
  <si>
    <t xml:space="preserve">Расходы на оплату труда        </t>
  </si>
  <si>
    <t xml:space="preserve">Единый социальный налог </t>
  </si>
  <si>
    <t xml:space="preserve">Расходы на ремонт основных средств </t>
  </si>
  <si>
    <t xml:space="preserve">Амортизация имущества   </t>
  </si>
  <si>
    <t xml:space="preserve">     в том числе:</t>
  </si>
  <si>
    <t xml:space="preserve">        в сельпо(горпо)</t>
  </si>
  <si>
    <t>091</t>
  </si>
  <si>
    <t xml:space="preserve">        в райпо</t>
  </si>
  <si>
    <t>092</t>
  </si>
  <si>
    <t>100</t>
  </si>
  <si>
    <t>110</t>
  </si>
  <si>
    <t>Расходы на рекламу</t>
  </si>
  <si>
    <t>120</t>
  </si>
  <si>
    <t>130</t>
  </si>
  <si>
    <t xml:space="preserve">Налоги и сборы                </t>
  </si>
  <si>
    <t xml:space="preserve">Прочие расходы                 </t>
  </si>
  <si>
    <t xml:space="preserve">Итого расходов (сумма строк 010-150)                </t>
  </si>
  <si>
    <t>160</t>
  </si>
  <si>
    <t>170</t>
  </si>
  <si>
    <t>СПРАВКА</t>
  </si>
  <si>
    <t xml:space="preserve">Обороты                       </t>
  </si>
  <si>
    <t xml:space="preserve">       Сумма</t>
  </si>
  <si>
    <t xml:space="preserve">Оптовый оборот                   </t>
  </si>
  <si>
    <t xml:space="preserve">Розничный оборот торговой сети   </t>
  </si>
  <si>
    <t xml:space="preserve">Заготовительный оборот           </t>
  </si>
  <si>
    <t>Закупки с/х продукты</t>
  </si>
  <si>
    <t>Руководитель</t>
  </si>
  <si>
    <t>Главный бухгалтер</t>
  </si>
  <si>
    <t>Расходы по транспортировке товаров,продуктов,сырья сторон.организациями</t>
  </si>
  <si>
    <t xml:space="preserve">Расходы на топливо, газ и электро- энергию для производственных нужд         </t>
  </si>
  <si>
    <t xml:space="preserve">Расходы на аренду и содержание зданий, сооружений, помещений, оборудования и легкового транспорта     </t>
  </si>
  <si>
    <t>Потери от недостач, порчи при хранении, транспортировке товарно-материальных ценностей в пределах норм естественной убыли</t>
  </si>
  <si>
    <t xml:space="preserve">Отчисления в фонд развития  потребительской кооперации    </t>
  </si>
  <si>
    <t>Расходы на подготовку и переподго-товку кадров</t>
  </si>
  <si>
    <t>Расходы на обязательное и добровольное страхование имущества</t>
  </si>
  <si>
    <t>Отчисления на содержание потребительских обществ и их союзов</t>
  </si>
  <si>
    <t xml:space="preserve">Расходы в процентах к фактическому обороту         </t>
  </si>
  <si>
    <t xml:space="preserve">Розничный оборот предприятий  общественного питания            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</si>
  <si>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</si>
  <si>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</si>
  <si>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 xml:space="preserve">   резервы, образованные в соответствии с законодательством </t>
  </si>
  <si>
    <t xml:space="preserve">    резервы, образованные  в соответствии  с учредительными     документами </t>
  </si>
  <si>
    <t xml:space="preserve">    задолженность перед государственными внебюджетными фондами</t>
  </si>
  <si>
    <t>Задолженность перед участниками (учредителями) по выплате доходов</t>
  </si>
  <si>
    <t>Износ основных средств некоммерческих организаций (потребительских обществ)</t>
  </si>
  <si>
    <t>КС  300</t>
  </si>
  <si>
    <t xml:space="preserve">  За отчетный  период</t>
  </si>
  <si>
    <t>итого</t>
  </si>
  <si>
    <t>в т.ч. ЕВД</t>
  </si>
  <si>
    <t>в т.ч. от продажи:  торговля</t>
  </si>
  <si>
    <t xml:space="preserve">                             общепит</t>
  </si>
  <si>
    <t xml:space="preserve">                             заготовки</t>
  </si>
  <si>
    <t xml:space="preserve">                             промышленность</t>
  </si>
  <si>
    <t xml:space="preserve">                             рынки</t>
  </si>
  <si>
    <t xml:space="preserve">                             строительство</t>
  </si>
  <si>
    <t xml:space="preserve">                             транспорт</t>
  </si>
  <si>
    <t xml:space="preserve">                             аренда</t>
  </si>
  <si>
    <t xml:space="preserve">                             прочие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</si>
  <si>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</si>
  <si>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</si>
  <si>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</si>
  <si>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</si>
  <si>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</si>
  <si>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</si>
  <si>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</si>
  <si>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</si>
  <si>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</si>
  <si>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</si>
  <si>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</si>
  <si>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</si>
  <si>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</si>
  <si>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</si>
  <si>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</si>
  <si>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</si>
  <si>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</si>
  <si>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028а</t>
  </si>
  <si>
    <t>052</t>
  </si>
  <si>
    <t>053</t>
  </si>
  <si>
    <t>054</t>
  </si>
  <si>
    <t>055</t>
  </si>
  <si>
    <t>056</t>
  </si>
  <si>
    <t>057</t>
  </si>
  <si>
    <t>058</t>
  </si>
  <si>
    <t>059</t>
  </si>
  <si>
    <t>051</t>
  </si>
  <si>
    <t xml:space="preserve">        Форма 0710002 с.2</t>
  </si>
  <si>
    <t xml:space="preserve">                                          РАСШИФРОВКА ОТДЕЛЬНЫХ ПРИБЫЛЕЙ И УБЫТКОВ</t>
  </si>
  <si>
    <t xml:space="preserve">      За отчетный период</t>
  </si>
  <si>
    <t>За аналогичный период предыдущ.года</t>
  </si>
  <si>
    <t>прибыль</t>
  </si>
  <si>
    <t>убыток</t>
  </si>
  <si>
    <t xml:space="preserve">прибыль </t>
  </si>
  <si>
    <t>1.Операционные доходы (расходы)</t>
  </si>
  <si>
    <t>Налоги и сборы</t>
  </si>
  <si>
    <t>Х</t>
  </si>
  <si>
    <t>Оплата услуг кредитных организаций</t>
  </si>
  <si>
    <t xml:space="preserve">Отчисления в оценочные резервы </t>
  </si>
  <si>
    <t xml:space="preserve">Прочие </t>
  </si>
  <si>
    <t>2.Внереализационные доходы (расходы)</t>
  </si>
  <si>
    <t>Прибыль (убыток) прошлых лет</t>
  </si>
  <si>
    <t>X</t>
  </si>
  <si>
    <t xml:space="preserve">Содержание жилищного фонда </t>
  </si>
  <si>
    <r>
      <t xml:space="preserve">                    Руководитель</t>
    </r>
    <r>
      <rPr>
        <u val="single"/>
        <sz val="10"/>
        <rFont val="Arial Cyr"/>
        <family val="2"/>
      </rPr>
      <t xml:space="preserve">            </t>
    </r>
    <r>
      <rPr>
        <sz val="10"/>
        <rFont val="Arial Cyr"/>
        <family val="2"/>
      </rPr>
      <t xml:space="preserve"> </t>
    </r>
  </si>
  <si>
    <t xml:space="preserve">        (подпись)                                  (расшифровка подписи)</t>
  </si>
  <si>
    <t xml:space="preserve">                    Главный бухгалтер  </t>
  </si>
  <si>
    <t xml:space="preserve">        (подпись)                                   (расшифровка подписи)</t>
  </si>
  <si>
    <t xml:space="preserve">        "_____"   _____________ 200__ г.</t>
  </si>
  <si>
    <t xml:space="preserve">  За отч.  период</t>
  </si>
  <si>
    <t>в т.ч.ЕВД</t>
  </si>
  <si>
    <t>За  прош.</t>
  </si>
  <si>
    <t xml:space="preserve"> год</t>
  </si>
  <si>
    <t>КС 010</t>
  </si>
  <si>
    <t>КС  020</t>
  </si>
  <si>
    <t>КС 050</t>
  </si>
  <si>
    <t>Доходы (расходы) от сдачи имущества в аренду</t>
  </si>
  <si>
    <t>Доходы (расходы), связанные с реализацией и списанием основных средств и иных активов</t>
  </si>
  <si>
    <t>Расходы, связанные с участием в уставных капиталах других организаций</t>
  </si>
  <si>
    <t>Содержание законсервированных объектов</t>
  </si>
  <si>
    <t>Штрафы, пени и неустойки, признанные или по которым получены решения суда(арбитражного суда) об их взыскании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</si>
  <si>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</si>
  <si>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</si>
  <si>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</si>
  <si>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Материальная помощь и расходы по выполнению социальной миссии</t>
  </si>
  <si>
    <t>Безвозмездное поступление (выбытие) активов</t>
  </si>
  <si>
    <t>За прошл.год</t>
  </si>
  <si>
    <t xml:space="preserve">  За отч. период</t>
  </si>
  <si>
    <t>КС 120  Листа №6  и      Суммы стр. (290: 380 )        Листа №7</t>
  </si>
  <si>
    <t>КС 130  Листа №6  и      Суммы стр. (290: 380 )        Листа №7</t>
  </si>
  <si>
    <t xml:space="preserve">КС100 Листа №6  и       Суммы стр.    ( 210 :280 )         Листа №7 </t>
  </si>
  <si>
    <t xml:space="preserve">КС 090 Листа №6  и       Суммы стр.   ( 210 :280 )         Листа №7 </t>
  </si>
  <si>
    <t>Опт.</t>
  </si>
  <si>
    <t>торг.</t>
  </si>
  <si>
    <t>Розн.</t>
  </si>
  <si>
    <t>О/пит</t>
  </si>
  <si>
    <t>Загот.</t>
  </si>
  <si>
    <t>2005г.</t>
  </si>
  <si>
    <t>Архангельское   п/о</t>
  </si>
  <si>
    <t>Искровское п/о</t>
  </si>
  <si>
    <t>Орловское п/о</t>
  </si>
  <si>
    <t>Прасковейское  п/о</t>
  </si>
  <si>
    <t>Покойненское  п/о</t>
  </si>
  <si>
    <t>Прикумское  п/о</t>
  </si>
  <si>
    <t>Преображенское  п/о</t>
  </si>
  <si>
    <t>Стародубское  п/о</t>
  </si>
  <si>
    <t>Терское  п/о</t>
  </si>
  <si>
    <t>Томузловское п/о</t>
  </si>
  <si>
    <t>РПС</t>
  </si>
  <si>
    <t>в том числе: Правление</t>
  </si>
  <si>
    <t xml:space="preserve">                    Хлебокомбинат</t>
  </si>
  <si>
    <t xml:space="preserve">                    Патим</t>
  </si>
  <si>
    <t xml:space="preserve">  сырье, материалы и др. аналогичные цен.</t>
  </si>
  <si>
    <t xml:space="preserve">  готовая прод.и товары для перепродажи</t>
  </si>
  <si>
    <t xml:space="preserve">Налог на доб. стоимость по приобрет.ценн. </t>
  </si>
  <si>
    <t xml:space="preserve">Доходн.вложения в матер. ценности </t>
  </si>
  <si>
    <r>
      <t>Дебиторск. задолжен.</t>
    </r>
    <r>
      <rPr>
        <sz val="8"/>
        <rFont val="Arial Cyr"/>
        <family val="0"/>
      </rPr>
      <t xml:space="preserve"> ( платежи по которой ожидаю. более чем через 12 мес. после отч. даты)</t>
    </r>
  </si>
  <si>
    <t>Собственные акции, выкуплен. у акционер</t>
  </si>
  <si>
    <t xml:space="preserve">резервы, образ. в соответствии с законодат. </t>
  </si>
  <si>
    <t>Нераспределен. прибыль (непокрыт.убыток)</t>
  </si>
  <si>
    <t xml:space="preserve">    задолженность перед персон. организац</t>
  </si>
  <si>
    <t xml:space="preserve">  Хлебокомбинат</t>
  </si>
  <si>
    <t xml:space="preserve">       Патим</t>
  </si>
  <si>
    <t>в т. ч.: Правление</t>
  </si>
  <si>
    <t>Архангельское  п/о</t>
  </si>
  <si>
    <t>Искровское  п/о</t>
  </si>
  <si>
    <t>Прасковейское п/о</t>
  </si>
  <si>
    <t>Покойненское п/о</t>
  </si>
  <si>
    <t>Прикумское п/о</t>
  </si>
  <si>
    <t xml:space="preserve">Стародубское п/о </t>
  </si>
  <si>
    <t>Терское п/о</t>
  </si>
  <si>
    <t>Томузловское  п/о</t>
  </si>
  <si>
    <t xml:space="preserve">в т.ч. Правление </t>
  </si>
  <si>
    <t xml:space="preserve">Хлебокомбинат </t>
  </si>
  <si>
    <t>Патим</t>
  </si>
  <si>
    <t>наименование</t>
  </si>
  <si>
    <t>год</t>
  </si>
  <si>
    <t>Всего  по РПС</t>
  </si>
  <si>
    <t>081</t>
  </si>
  <si>
    <t>220</t>
  </si>
  <si>
    <t>200</t>
  </si>
  <si>
    <t>Итого:</t>
  </si>
  <si>
    <t>отч. пер.</t>
  </si>
  <si>
    <t>Плата за загрязнение  окружающейприродной среды</t>
  </si>
  <si>
    <t>Единый налог по упрощенной системе налогообложения</t>
  </si>
  <si>
    <t>Всего  по   РПС</t>
  </si>
  <si>
    <t>Совета Центросоюза РФ от 06.12.06                 № 351-Сп</t>
  </si>
  <si>
    <t>для годовой и промежуточной отчетности</t>
  </si>
  <si>
    <t xml:space="preserve">                             общественное питание</t>
  </si>
  <si>
    <t xml:space="preserve">                             бытовые и др. услуги</t>
  </si>
  <si>
    <t>Прочие доходы</t>
  </si>
  <si>
    <t>Прочие расходы</t>
  </si>
  <si>
    <t>Членские взносы, отчисления на непредпринимательскую деятельность организаций - учридителей</t>
  </si>
  <si>
    <r>
      <t>Организация</t>
    </r>
    <r>
      <rPr>
        <u val="single"/>
        <sz val="10"/>
        <rFont val="Arial Cyr"/>
        <family val="0"/>
      </rPr>
      <t xml:space="preserve">  Хлебокомбинат - рилиап                          </t>
    </r>
    <r>
      <rPr>
        <sz val="10"/>
        <rFont val="Arial Cyr"/>
        <family val="2"/>
      </rPr>
      <t xml:space="preserve">       по ОКПО</t>
    </r>
  </si>
  <si>
    <r>
      <t xml:space="preserve">         Потребкооперация                                                                      </t>
    </r>
    <r>
      <rPr>
        <sz val="10"/>
        <rFont val="Arial Cyr"/>
        <family val="2"/>
      </rPr>
      <t xml:space="preserve">        </t>
    </r>
    <r>
      <rPr>
        <sz val="9"/>
        <rFont val="Arial Cyr"/>
        <family val="2"/>
      </rPr>
      <t xml:space="preserve"> по ОКОПФ/ ОКФС</t>
    </r>
  </si>
  <si>
    <r>
      <t>Вид деятельности</t>
    </r>
    <r>
      <rPr>
        <sz val="8"/>
        <rFont val="Arial Cyr"/>
        <family val="2"/>
      </rPr>
      <t xml:space="preserve"> __________</t>
    </r>
    <r>
      <rPr>
        <u val="single"/>
        <sz val="8"/>
        <rFont val="Arial Cyr"/>
        <family val="0"/>
      </rPr>
      <t>Производство</t>
    </r>
    <r>
      <rPr>
        <sz val="8"/>
        <rFont val="Arial Cyr"/>
        <family val="2"/>
      </rPr>
      <t>_________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2"/>
      </rPr>
      <t>_______________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______________     </t>
    </r>
    <r>
      <rPr>
        <sz val="9"/>
        <rFont val="Arial Cyr"/>
        <family val="2"/>
      </rPr>
      <t>по ОКВЭД</t>
    </r>
  </si>
  <si>
    <r>
      <t xml:space="preserve">Прочие доходы и расходы                                            </t>
    </r>
    <r>
      <rPr>
        <sz val="10"/>
        <rFont val="Arial Cyr"/>
        <family val="0"/>
      </rPr>
      <t>Проценты к получению</t>
    </r>
  </si>
  <si>
    <t xml:space="preserve">     проценты за пользование заемн.средствами у населения</t>
  </si>
  <si>
    <t xml:space="preserve">          в том числе:                                                                                                    .   проценты за пользование кредитом</t>
  </si>
  <si>
    <r>
      <t xml:space="preserve">                  за</t>
    </r>
    <r>
      <rPr>
        <b/>
        <u val="single"/>
        <sz val="12"/>
        <rFont val="Arial Cyr"/>
        <family val="0"/>
      </rPr>
      <t xml:space="preserve">       9 месяцев                </t>
    </r>
    <r>
      <rPr>
        <b/>
        <sz val="12"/>
        <rFont val="Arial Cyr"/>
        <family val="2"/>
      </rPr>
      <t xml:space="preserve">2007_ г.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</si>
</sst>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sz val="7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0"/>
    </font>
    <font>
      <sz val="10"/>
      <color indexed="10"/>
      <name val="Arial Cyr"/>
      <family val="2"/>
    </font>
    <font>
      <sz val="9"/>
      <color indexed="14"/>
      <name val="Arial Cyr"/>
      <family val="2"/>
    </font>
    <font>
      <sz val="9"/>
      <color indexed="12"/>
      <name val="Arial Cyr"/>
      <family val="2"/>
    </font>
    <font>
      <sz val="9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5">
    <xf numFmtId="0" fontId="0" fillId="0" borderId="0" xfId="0" applyAlignment="1">
      <alignment/>
    </xf>
    <xf numFmtId="164" fontId="13" fillId="2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2" fontId="1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12" fillId="0" borderId="3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7" fillId="0" borderId="4" xfId="0" applyNumberFormat="1" applyFont="1" applyBorder="1" applyAlignment="1">
      <alignment/>
    </xf>
    <xf numFmtId="2" fontId="12" fillId="0" borderId="4" xfId="0" applyNumberFormat="1" applyFont="1" applyBorder="1" applyAlignment="1">
      <alignment horizontal="right"/>
    </xf>
    <xf numFmtId="2" fontId="0" fillId="0" borderId="4" xfId="0" applyNumberFormat="1" applyBorder="1" applyAlignment="1">
      <alignment/>
    </xf>
    <xf numFmtId="2" fontId="7" fillId="0" borderId="7" xfId="0" applyNumberFormat="1" applyFont="1" applyBorder="1" applyAlignment="1">
      <alignment/>
    </xf>
    <xf numFmtId="2" fontId="0" fillId="3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7" fillId="0" borderId="4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12" fillId="0" borderId="8" xfId="0" applyNumberFormat="1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2" fillId="0" borderId="8" xfId="0" applyNumberFormat="1" applyFont="1" applyBorder="1" applyAlignment="1">
      <alignment horizontal="right"/>
    </xf>
    <xf numFmtId="2" fontId="12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" fontId="2" fillId="0" borderId="9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 wrapText="1"/>
    </xf>
    <xf numFmtId="2" fontId="0" fillId="0" borderId="5" xfId="0" applyNumberFormat="1" applyFont="1" applyBorder="1" applyAlignment="1">
      <alignment wrapText="1"/>
    </xf>
    <xf numFmtId="2" fontId="0" fillId="0" borderId="4" xfId="0" applyNumberFormat="1" applyBorder="1" applyAlignment="1">
      <alignment wrapText="1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5" fillId="0" borderId="8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0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0" fillId="0" borderId="23" xfId="0" applyNumberFormat="1" applyBorder="1" applyAlignment="1">
      <alignment/>
    </xf>
    <xf numFmtId="164" fontId="6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0" fillId="0" borderId="6" xfId="0" applyNumberFormat="1" applyFont="1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2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2" fontId="14" fillId="0" borderId="19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2" fillId="0" borderId="3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2" fillId="0" borderId="26" xfId="0" applyNumberFormat="1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35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/>
    </xf>
    <xf numFmtId="2" fontId="0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/>
    </xf>
    <xf numFmtId="2" fontId="0" fillId="0" borderId="3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164" fontId="0" fillId="4" borderId="25" xfId="0" applyNumberFormat="1" applyFill="1" applyBorder="1" applyAlignment="1">
      <alignment horizontal="center"/>
    </xf>
    <xf numFmtId="164" fontId="0" fillId="4" borderId="40" xfId="0" applyNumberFormat="1" applyFill="1" applyBorder="1" applyAlignment="1">
      <alignment horizontal="center"/>
    </xf>
    <xf numFmtId="164" fontId="7" fillId="4" borderId="25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1" fontId="0" fillId="0" borderId="16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left" wrapText="1"/>
    </xf>
    <xf numFmtId="2" fontId="0" fillId="0" borderId="12" xfId="0" applyNumberFormat="1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2" fillId="0" borderId="12" xfId="0" applyNumberFormat="1" applyFont="1" applyBorder="1" applyAlignment="1">
      <alignment wrapText="1"/>
    </xf>
    <xf numFmtId="2" fontId="7" fillId="0" borderId="11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7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2" fontId="15" fillId="0" borderId="11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2" fontId="12" fillId="0" borderId="4" xfId="0" applyNumberFormat="1" applyFont="1" applyFill="1" applyBorder="1" applyAlignment="1">
      <alignment horizontal="right"/>
    </xf>
    <xf numFmtId="0" fontId="0" fillId="5" borderId="25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164" fontId="0" fillId="0" borderId="6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2" fontId="6" fillId="0" borderId="41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right"/>
    </xf>
    <xf numFmtId="2" fontId="0" fillId="0" borderId="53" xfId="0" applyNumberFormat="1" applyBorder="1" applyAlignment="1">
      <alignment horizontal="center"/>
    </xf>
    <xf numFmtId="2" fontId="0" fillId="0" borderId="35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54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33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34" xfId="0" applyNumberFormat="1" applyBorder="1" applyAlignment="1">
      <alignment wrapText="1"/>
    </xf>
    <xf numFmtId="2" fontId="0" fillId="0" borderId="55" xfId="0" applyNumberFormat="1" applyBorder="1" applyAlignment="1">
      <alignment/>
    </xf>
    <xf numFmtId="2" fontId="0" fillId="0" borderId="29" xfId="0" applyNumberFormat="1" applyBorder="1" applyAlignment="1">
      <alignment wrapText="1"/>
    </xf>
    <xf numFmtId="164" fontId="0" fillId="0" borderId="53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5" xfId="0" applyNumberFormat="1" applyFont="1" applyBorder="1" applyAlignment="1">
      <alignment wrapText="1"/>
    </xf>
    <xf numFmtId="0" fontId="0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4" fontId="0" fillId="4" borderId="28" xfId="0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164" fontId="7" fillId="4" borderId="28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18" fillId="5" borderId="25" xfId="0" applyNumberFormat="1" applyFont="1" applyFill="1" applyBorder="1" applyAlignment="1">
      <alignment horizontal="center"/>
    </xf>
    <xf numFmtId="164" fontId="18" fillId="5" borderId="40" xfId="0" applyNumberFormat="1" applyFont="1" applyFill="1" applyBorder="1" applyAlignment="1">
      <alignment horizontal="center"/>
    </xf>
    <xf numFmtId="164" fontId="16" fillId="5" borderId="25" xfId="0" applyNumberFormat="1" applyFont="1" applyFill="1" applyBorder="1" applyAlignment="1">
      <alignment horizontal="center"/>
    </xf>
    <xf numFmtId="164" fontId="16" fillId="5" borderId="4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64" fontId="18" fillId="5" borderId="44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164" fontId="16" fillId="5" borderId="44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164" fontId="0" fillId="0" borderId="6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33" xfId="0" applyFont="1" applyFill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7" fillId="0" borderId="26" xfId="0" applyFont="1" applyBorder="1" applyAlignment="1">
      <alignment/>
    </xf>
    <xf numFmtId="2" fontId="0" fillId="0" borderId="6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17" xfId="0" applyFont="1" applyBorder="1" applyAlignment="1">
      <alignment/>
    </xf>
    <xf numFmtId="0" fontId="7" fillId="0" borderId="21" xfId="0" applyFont="1" applyBorder="1" applyAlignment="1">
      <alignment/>
    </xf>
    <xf numFmtId="2" fontId="0" fillId="0" borderId="64" xfId="0" applyNumberFormat="1" applyBorder="1" applyAlignment="1">
      <alignment/>
    </xf>
    <xf numFmtId="2" fontId="0" fillId="0" borderId="65" xfId="0" applyNumberFormat="1" applyBorder="1" applyAlignment="1">
      <alignment/>
    </xf>
    <xf numFmtId="164" fontId="0" fillId="0" borderId="4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68" xfId="0" applyNumberFormat="1" applyBorder="1" applyAlignment="1">
      <alignment horizontal="center"/>
    </xf>
    <xf numFmtId="164" fontId="0" fillId="4" borderId="64" xfId="0" applyNumberFormat="1" applyFill="1" applyBorder="1" applyAlignment="1">
      <alignment horizontal="center"/>
    </xf>
    <xf numFmtId="164" fontId="0" fillId="5" borderId="64" xfId="0" applyNumberFormat="1" applyFill="1" applyBorder="1" applyAlignment="1">
      <alignment horizontal="center"/>
    </xf>
    <xf numFmtId="164" fontId="0" fillId="0" borderId="64" xfId="0" applyNumberFormat="1" applyBorder="1" applyAlignment="1">
      <alignment/>
    </xf>
    <xf numFmtId="164" fontId="0" fillId="0" borderId="69" xfId="0" applyNumberFormat="1" applyBorder="1" applyAlignment="1">
      <alignment/>
    </xf>
    <xf numFmtId="164" fontId="0" fillId="5" borderId="48" xfId="0" applyNumberFormat="1" applyFill="1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0" fillId="4" borderId="48" xfId="0" applyNumberFormat="1" applyFill="1" applyBorder="1" applyAlignment="1">
      <alignment horizontal="center"/>
    </xf>
    <xf numFmtId="164" fontId="0" fillId="4" borderId="47" xfId="0" applyNumberFormat="1" applyFill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horizontal="center"/>
    </xf>
    <xf numFmtId="2" fontId="0" fillId="0" borderId="55" xfId="0" applyNumberFormat="1" applyBorder="1" applyAlignment="1">
      <alignment/>
    </xf>
    <xf numFmtId="164" fontId="0" fillId="0" borderId="3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5" borderId="55" xfId="0" applyNumberFormat="1" applyFill="1" applyBorder="1" applyAlignment="1">
      <alignment horizontal="center"/>
    </xf>
    <xf numFmtId="164" fontId="0" fillId="5" borderId="43" xfId="0" applyNumberFormat="1" applyFill="1" applyBorder="1" applyAlignment="1">
      <alignment horizontal="center"/>
    </xf>
    <xf numFmtId="164" fontId="0" fillId="0" borderId="55" xfId="0" applyNumberFormat="1" applyBorder="1" applyAlignment="1">
      <alignment/>
    </xf>
    <xf numFmtId="164" fontId="0" fillId="4" borderId="69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26" xfId="0" applyFont="1" applyFill="1" applyBorder="1" applyAlignment="1">
      <alignment wrapText="1"/>
    </xf>
    <xf numFmtId="164" fontId="0" fillId="5" borderId="33" xfId="0" applyNumberFormat="1" applyFill="1" applyBorder="1" applyAlignment="1">
      <alignment horizontal="center"/>
    </xf>
    <xf numFmtId="164" fontId="0" fillId="5" borderId="53" xfId="0" applyNumberFormat="1" applyFill="1" applyBorder="1" applyAlignment="1">
      <alignment horizontal="center"/>
    </xf>
    <xf numFmtId="164" fontId="0" fillId="5" borderId="41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164" fontId="0" fillId="5" borderId="60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2" fontId="0" fillId="0" borderId="18" xfId="0" applyNumberFormat="1" applyFont="1" applyBorder="1" applyAlignment="1">
      <alignment wrapText="1"/>
    </xf>
    <xf numFmtId="2" fontId="0" fillId="0" borderId="41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7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62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66" xfId="0" applyNumberFormat="1" applyBorder="1" applyAlignment="1">
      <alignment/>
    </xf>
    <xf numFmtId="2" fontId="6" fillId="0" borderId="68" xfId="0" applyNumberFormat="1" applyFont="1" applyBorder="1" applyAlignment="1">
      <alignment horizontal="right"/>
    </xf>
    <xf numFmtId="2" fontId="0" fillId="0" borderId="25" xfId="0" applyNumberFormat="1" applyBorder="1" applyAlignment="1">
      <alignment wrapText="1"/>
    </xf>
    <xf numFmtId="0" fontId="7" fillId="0" borderId="14" xfId="0" applyFont="1" applyBorder="1" applyAlignment="1">
      <alignment/>
    </xf>
    <xf numFmtId="1" fontId="0" fillId="0" borderId="67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4" fontId="6" fillId="4" borderId="64" xfId="0" applyNumberFormat="1" applyFont="1" applyFill="1" applyBorder="1" applyAlignment="1">
      <alignment horizontal="center"/>
    </xf>
    <xf numFmtId="164" fontId="6" fillId="4" borderId="69" xfId="0" applyNumberFormat="1" applyFont="1" applyFill="1" applyBorder="1" applyAlignment="1">
      <alignment horizontal="center"/>
    </xf>
    <xf numFmtId="2" fontId="6" fillId="4" borderId="45" xfId="0" applyNumberFormat="1" applyFont="1" applyFill="1" applyBorder="1" applyAlignment="1">
      <alignment horizontal="center"/>
    </xf>
    <xf numFmtId="2" fontId="6" fillId="4" borderId="72" xfId="0" applyNumberFormat="1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2" fontId="6" fillId="5" borderId="41" xfId="0" applyNumberFormat="1" applyFont="1" applyFill="1" applyBorder="1" applyAlignment="1">
      <alignment horizontal="center"/>
    </xf>
    <xf numFmtId="2" fontId="6" fillId="5" borderId="32" xfId="0" applyNumberFormat="1" applyFont="1" applyFill="1" applyBorder="1" applyAlignment="1">
      <alignment horizontal="center"/>
    </xf>
    <xf numFmtId="2" fontId="6" fillId="5" borderId="70" xfId="0" applyNumberFormat="1" applyFont="1" applyFill="1" applyBorder="1" applyAlignment="1">
      <alignment horizontal="center"/>
    </xf>
    <xf numFmtId="2" fontId="6" fillId="5" borderId="4" xfId="0" applyNumberFormat="1" applyFont="1" applyFill="1" applyBorder="1" applyAlignment="1">
      <alignment horizontal="center"/>
    </xf>
    <xf numFmtId="164" fontId="6" fillId="4" borderId="55" xfId="0" applyNumberFormat="1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6" fillId="4" borderId="47" xfId="0" applyNumberFormat="1" applyFont="1" applyFill="1" applyBorder="1" applyAlignment="1">
      <alignment horizontal="center"/>
    </xf>
    <xf numFmtId="164" fontId="6" fillId="0" borderId="72" xfId="0" applyNumberFormat="1" applyFont="1" applyBorder="1" applyAlignment="1">
      <alignment horizontal="center"/>
    </xf>
    <xf numFmtId="164" fontId="22" fillId="5" borderId="34" xfId="0" applyNumberFormat="1" applyFont="1" applyFill="1" applyBorder="1" applyAlignment="1">
      <alignment horizontal="center"/>
    </xf>
    <xf numFmtId="164" fontId="22" fillId="5" borderId="5" xfId="0" applyNumberFormat="1" applyFont="1" applyFill="1" applyBorder="1" applyAlignment="1">
      <alignment horizontal="center"/>
    </xf>
    <xf numFmtId="164" fontId="22" fillId="5" borderId="55" xfId="0" applyNumberFormat="1" applyFont="1" applyFill="1" applyBorder="1" applyAlignment="1">
      <alignment horizontal="center"/>
    </xf>
    <xf numFmtId="164" fontId="22" fillId="5" borderId="64" xfId="0" applyNumberFormat="1" applyFont="1" applyFill="1" applyBorder="1" applyAlignment="1">
      <alignment horizontal="center"/>
    </xf>
    <xf numFmtId="164" fontId="22" fillId="5" borderId="69" xfId="0" applyNumberFormat="1" applyFont="1" applyFill="1" applyBorder="1" applyAlignment="1">
      <alignment horizontal="center"/>
    </xf>
    <xf numFmtId="2" fontId="22" fillId="5" borderId="38" xfId="0" applyNumberFormat="1" applyFont="1" applyFill="1" applyBorder="1" applyAlignment="1">
      <alignment horizontal="center"/>
    </xf>
    <xf numFmtId="2" fontId="22" fillId="5" borderId="45" xfId="0" applyNumberFormat="1" applyFont="1" applyFill="1" applyBorder="1" applyAlignment="1">
      <alignment horizontal="center"/>
    </xf>
    <xf numFmtId="2" fontId="22" fillId="5" borderId="72" xfId="0" applyNumberFormat="1" applyFont="1" applyFill="1" applyBorder="1" applyAlignment="1">
      <alignment horizontal="center"/>
    </xf>
    <xf numFmtId="164" fontId="6" fillId="4" borderId="62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164" fontId="6" fillId="4" borderId="57" xfId="0" applyNumberFormat="1" applyFont="1" applyFill="1" applyBorder="1" applyAlignment="1">
      <alignment horizontal="center"/>
    </xf>
    <xf numFmtId="2" fontId="6" fillId="4" borderId="73" xfId="0" applyNumberFormat="1" applyFon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22" fillId="5" borderId="40" xfId="0" applyNumberFormat="1" applyFont="1" applyFill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Font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2" fontId="11" fillId="0" borderId="2" xfId="0" applyNumberFormat="1" applyFont="1" applyBorder="1" applyAlignment="1">
      <alignment horizontal="center" textRotation="90"/>
    </xf>
    <xf numFmtId="164" fontId="6" fillId="5" borderId="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64" fontId="0" fillId="4" borderId="60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0" fontId="0" fillId="0" borderId="63" xfId="0" applyBorder="1" applyAlignment="1">
      <alignment horizontal="center"/>
    </xf>
    <xf numFmtId="164" fontId="7" fillId="4" borderId="60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7" xfId="0" applyBorder="1" applyAlignment="1">
      <alignment horizontal="center"/>
    </xf>
    <xf numFmtId="164" fontId="0" fillId="4" borderId="44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0" fontId="0" fillId="0" borderId="75" xfId="0" applyBorder="1" applyAlignment="1">
      <alignment horizontal="center"/>
    </xf>
    <xf numFmtId="164" fontId="7" fillId="4" borderId="44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4" xfId="0" applyBorder="1" applyAlignment="1">
      <alignment/>
    </xf>
    <xf numFmtId="0" fontId="0" fillId="0" borderId="65" xfId="0" applyBorder="1" applyAlignment="1">
      <alignment/>
    </xf>
    <xf numFmtId="0" fontId="0" fillId="0" borderId="48" xfId="0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5" borderId="44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left" indent="1"/>
    </xf>
    <xf numFmtId="164" fontId="0" fillId="0" borderId="40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5" borderId="65" xfId="0" applyNumberForma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0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5" xfId="0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0" xfId="0" applyAlignment="1">
      <alignment wrapText="1"/>
    </xf>
    <xf numFmtId="0" fontId="7" fillId="0" borderId="2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0" xfId="0" applyNumberFormat="1" applyFont="1" applyAlignment="1">
      <alignment/>
    </xf>
    <xf numFmtId="2" fontId="0" fillId="0" borderId="71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53" xfId="0" applyNumberFormat="1" applyBorder="1" applyAlignment="1">
      <alignment horizontal="left"/>
    </xf>
    <xf numFmtId="2" fontId="5" fillId="0" borderId="33" xfId="0" applyNumberFormat="1" applyFont="1" applyBorder="1" applyAlignment="1">
      <alignment wrapText="1"/>
    </xf>
    <xf numFmtId="2" fontId="5" fillId="0" borderId="34" xfId="0" applyNumberFormat="1" applyFont="1" applyBorder="1" applyAlignment="1">
      <alignment wrapText="1"/>
    </xf>
    <xf numFmtId="2" fontId="0" fillId="0" borderId="53" xfId="0" applyNumberFormat="1" applyFont="1" applyBorder="1" applyAlignment="1">
      <alignment/>
    </xf>
    <xf numFmtId="2" fontId="0" fillId="0" borderId="67" xfId="0" applyNumberFormat="1" applyFont="1" applyBorder="1" applyAlignment="1">
      <alignment/>
    </xf>
    <xf numFmtId="2" fontId="0" fillId="0" borderId="45" xfId="0" applyNumberFormat="1" applyBorder="1" applyAlignment="1">
      <alignment horizontal="center"/>
    </xf>
    <xf numFmtId="2" fontId="0" fillId="0" borderId="54" xfId="0" applyNumberFormat="1" applyFont="1" applyBorder="1" applyAlignment="1">
      <alignment/>
    </xf>
    <xf numFmtId="2" fontId="5" fillId="0" borderId="29" xfId="0" applyNumberFormat="1" applyFont="1" applyBorder="1" applyAlignment="1">
      <alignment wrapText="1"/>
    </xf>
    <xf numFmtId="1" fontId="0" fillId="0" borderId="54" xfId="0" applyNumberFormat="1" applyBorder="1" applyAlignment="1">
      <alignment horizontal="center"/>
    </xf>
    <xf numFmtId="1" fontId="0" fillId="0" borderId="72" xfId="0" applyNumberFormat="1" applyBorder="1" applyAlignment="1">
      <alignment horizontal="center"/>
    </xf>
    <xf numFmtId="2" fontId="0" fillId="0" borderId="33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/>
    </xf>
    <xf numFmtId="2" fontId="0" fillId="0" borderId="34" xfId="0" applyNumberFormat="1" applyFont="1" applyBorder="1" applyAlignment="1">
      <alignment wrapText="1"/>
    </xf>
    <xf numFmtId="2" fontId="0" fillId="0" borderId="5" xfId="0" applyNumberFormat="1" applyFont="1" applyBorder="1" applyAlignment="1">
      <alignment horizontal="right"/>
    </xf>
    <xf numFmtId="2" fontId="0" fillId="0" borderId="66" xfId="0" applyNumberFormat="1" applyFont="1" applyBorder="1" applyAlignment="1">
      <alignment wrapText="1"/>
    </xf>
    <xf numFmtId="2" fontId="0" fillId="0" borderId="61" xfId="0" applyNumberFormat="1" applyFont="1" applyBorder="1" applyAlignment="1">
      <alignment horizontal="right"/>
    </xf>
    <xf numFmtId="2" fontId="0" fillId="0" borderId="47" xfId="0" applyNumberFormat="1" applyFont="1" applyBorder="1" applyAlignment="1">
      <alignment/>
    </xf>
    <xf numFmtId="2" fontId="0" fillId="0" borderId="29" xfId="0" applyNumberFormat="1" applyFont="1" applyBorder="1" applyAlignment="1">
      <alignment wrapText="1"/>
    </xf>
    <xf numFmtId="2" fontId="0" fillId="0" borderId="30" xfId="0" applyNumberFormat="1" applyFont="1" applyBorder="1" applyAlignment="1">
      <alignment horizontal="right"/>
    </xf>
    <xf numFmtId="2" fontId="0" fillId="0" borderId="72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164" fontId="0" fillId="0" borderId="73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164" fontId="0" fillId="0" borderId="62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67" xfId="0" applyNumberFormat="1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64" fontId="0" fillId="0" borderId="68" xfId="0" applyNumberFormat="1" applyFont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64" xfId="0" applyNumberFormat="1" applyFont="1" applyBorder="1" applyAlignment="1">
      <alignment horizontal="center"/>
    </xf>
    <xf numFmtId="164" fontId="0" fillId="0" borderId="69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6" fillId="0" borderId="62" xfId="0" applyNumberFormat="1" applyFont="1" applyBorder="1" applyAlignment="1">
      <alignment horizontal="center"/>
    </xf>
    <xf numFmtId="2" fontId="5" fillId="0" borderId="76" xfId="0" applyNumberFormat="1" applyFont="1" applyBorder="1" applyAlignment="1">
      <alignment wrapText="1"/>
    </xf>
    <xf numFmtId="2" fontId="0" fillId="0" borderId="64" xfId="0" applyNumberFormat="1" applyBorder="1" applyAlignment="1">
      <alignment horizontal="center"/>
    </xf>
    <xf numFmtId="164" fontId="6" fillId="0" borderId="57" xfId="0" applyNumberFormat="1" applyFont="1" applyBorder="1" applyAlignment="1">
      <alignment horizontal="center"/>
    </xf>
    <xf numFmtId="164" fontId="6" fillId="0" borderId="65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164" fontId="6" fillId="0" borderId="73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wrapText="1"/>
    </xf>
    <xf numFmtId="164" fontId="6" fillId="0" borderId="7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wrapText="1"/>
    </xf>
    <xf numFmtId="2" fontId="0" fillId="0" borderId="7" xfId="0" applyNumberFormat="1" applyBorder="1" applyAlignment="1">
      <alignment horizontal="center"/>
    </xf>
    <xf numFmtId="164" fontId="6" fillId="0" borderId="5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5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53" xfId="0" applyNumberFormat="1" applyBorder="1" applyAlignment="1">
      <alignment/>
    </xf>
    <xf numFmtId="2" fontId="5" fillId="0" borderId="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62" xfId="0" applyNumberFormat="1" applyFont="1" applyBorder="1" applyAlignment="1">
      <alignment horizontal="right"/>
    </xf>
    <xf numFmtId="2" fontId="0" fillId="0" borderId="53" xfId="0" applyNumberFormat="1" applyBorder="1" applyAlignment="1">
      <alignment wrapText="1"/>
    </xf>
    <xf numFmtId="2" fontId="5" fillId="0" borderId="5" xfId="0" applyNumberFormat="1" applyFont="1" applyBorder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60" xfId="0" applyNumberFormat="1" applyBorder="1" applyAlignment="1">
      <alignment/>
    </xf>
    <xf numFmtId="2" fontId="5" fillId="0" borderId="6" xfId="0" applyNumberFormat="1" applyFont="1" applyBorder="1" applyAlignment="1">
      <alignment horizontal="right"/>
    </xf>
    <xf numFmtId="2" fontId="0" fillId="0" borderId="51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70" xfId="0" applyNumberFormat="1" applyFont="1" applyBorder="1" applyAlignment="1">
      <alignment horizontal="right"/>
    </xf>
    <xf numFmtId="2" fontId="0" fillId="0" borderId="39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/>
    </xf>
    <xf numFmtId="2" fontId="5" fillId="0" borderId="62" xfId="0" applyNumberFormat="1" applyFont="1" applyBorder="1" applyAlignment="1">
      <alignment/>
    </xf>
    <xf numFmtId="2" fontId="0" fillId="0" borderId="53" xfId="0" applyNumberFormat="1" applyFont="1" applyBorder="1" applyAlignment="1">
      <alignment wrapText="1"/>
    </xf>
    <xf numFmtId="2" fontId="0" fillId="0" borderId="51" xfId="0" applyNumberFormat="1" applyFont="1" applyBorder="1" applyAlignment="1">
      <alignment wrapText="1"/>
    </xf>
    <xf numFmtId="2" fontId="0" fillId="0" borderId="60" xfId="0" applyNumberFormat="1" applyFont="1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5" fillId="0" borderId="6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7" fillId="0" borderId="54" xfId="0" applyNumberFormat="1" applyFont="1" applyBorder="1" applyAlignment="1">
      <alignment horizontal="right"/>
    </xf>
    <xf numFmtId="1" fontId="0" fillId="0" borderId="37" xfId="0" applyNumberFormat="1" applyBorder="1" applyAlignment="1">
      <alignment horizontal="center"/>
    </xf>
    <xf numFmtId="2" fontId="0" fillId="0" borderId="53" xfId="0" applyNumberFormat="1" applyBorder="1" applyAlignment="1">
      <alignment horizontal="center" wrapText="1"/>
    </xf>
    <xf numFmtId="2" fontId="0" fillId="0" borderId="60" xfId="0" applyNumberFormat="1" applyFont="1" applyBorder="1" applyAlignment="1">
      <alignment horizontal="center"/>
    </xf>
    <xf numFmtId="2" fontId="5" fillId="0" borderId="62" xfId="0" applyNumberFormat="1" applyFont="1" applyBorder="1" applyAlignment="1">
      <alignment horizontal="right" wrapText="1"/>
    </xf>
    <xf numFmtId="2" fontId="5" fillId="0" borderId="44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2" fontId="5" fillId="0" borderId="39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 wrapText="1"/>
    </xf>
    <xf numFmtId="2" fontId="5" fillId="0" borderId="41" xfId="0" applyNumberFormat="1" applyFont="1" applyBorder="1" applyAlignment="1">
      <alignment horizontal="right" wrapText="1"/>
    </xf>
    <xf numFmtId="2" fontId="5" fillId="0" borderId="25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2" fontId="0" fillId="0" borderId="54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 wrapText="1"/>
    </xf>
    <xf numFmtId="2" fontId="5" fillId="0" borderId="60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right"/>
    </xf>
    <xf numFmtId="164" fontId="0" fillId="0" borderId="55" xfId="0" applyNumberFormat="1" applyFont="1" applyBorder="1" applyAlignment="1">
      <alignment horizontal="right"/>
    </xf>
    <xf numFmtId="164" fontId="0" fillId="0" borderId="64" xfId="0" applyNumberFormat="1" applyFont="1" applyBorder="1" applyAlignment="1">
      <alignment horizontal="right"/>
    </xf>
    <xf numFmtId="164" fontId="0" fillId="0" borderId="69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8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5" fillId="0" borderId="73" xfId="0" applyNumberFormat="1" applyFont="1" applyBorder="1" applyAlignment="1">
      <alignment/>
    </xf>
    <xf numFmtId="2" fontId="5" fillId="0" borderId="19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72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0" fillId="0" borderId="19" xfId="0" applyNumberFormat="1" applyFont="1" applyBorder="1" applyAlignment="1">
      <alignment wrapText="1"/>
    </xf>
    <xf numFmtId="2" fontId="0" fillId="0" borderId="66" xfId="0" applyNumberFormat="1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64" fontId="7" fillId="0" borderId="72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right"/>
    </xf>
    <xf numFmtId="2" fontId="5" fillId="0" borderId="67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 horizontal="right"/>
    </xf>
    <xf numFmtId="2" fontId="5" fillId="0" borderId="58" xfId="0" applyNumberFormat="1" applyFont="1" applyBorder="1" applyAlignment="1">
      <alignment horizontal="right"/>
    </xf>
    <xf numFmtId="164" fontId="7" fillId="0" borderId="55" xfId="0" applyNumberFormat="1" applyFont="1" applyBorder="1" applyAlignment="1">
      <alignment horizontal="center"/>
    </xf>
    <xf numFmtId="164" fontId="7" fillId="0" borderId="64" xfId="0" applyNumberFormat="1" applyFont="1" applyBorder="1" applyAlignment="1">
      <alignment horizontal="center"/>
    </xf>
    <xf numFmtId="164" fontId="7" fillId="0" borderId="6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8" fillId="0" borderId="55" xfId="0" applyFont="1" applyBorder="1" applyAlignment="1">
      <alignment/>
    </xf>
    <xf numFmtId="49" fontId="0" fillId="0" borderId="6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5" fillId="0" borderId="25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0" fontId="5" fillId="0" borderId="43" xfId="0" applyFont="1" applyBorder="1" applyAlignment="1">
      <alignment/>
    </xf>
    <xf numFmtId="49" fontId="0" fillId="0" borderId="48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5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7" fillId="0" borderId="55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49" fontId="0" fillId="0" borderId="71" xfId="0" applyNumberForma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9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5" fillId="0" borderId="19" xfId="0" applyNumberFormat="1" applyFont="1" applyBorder="1" applyAlignment="1">
      <alignment wrapText="1"/>
    </xf>
    <xf numFmtId="2" fontId="5" fillId="0" borderId="51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/>
    </xf>
    <xf numFmtId="2" fontId="5" fillId="0" borderId="48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6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2" fontId="0" fillId="0" borderId="51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/>
    </xf>
    <xf numFmtId="2" fontId="0" fillId="0" borderId="40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164" fontId="8" fillId="0" borderId="45" xfId="0" applyNumberFormat="1" applyFont="1" applyBorder="1" applyAlignment="1">
      <alignment horizontal="center"/>
    </xf>
    <xf numFmtId="2" fontId="7" fillId="0" borderId="72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15" fillId="0" borderId="0" xfId="0" applyNumberFormat="1" applyFont="1" applyAlignment="1">
      <alignment/>
    </xf>
    <xf numFmtId="2" fontId="7" fillId="0" borderId="33" xfId="0" applyNumberFormat="1" applyFont="1" applyBorder="1" applyAlignment="1">
      <alignment wrapText="1"/>
    </xf>
    <xf numFmtId="2" fontId="0" fillId="0" borderId="3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0" fillId="0" borderId="33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64" fontId="7" fillId="0" borderId="7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textRotation="90" wrapText="1"/>
    </xf>
    <xf numFmtId="2" fontId="0" fillId="0" borderId="2" xfId="0" applyNumberFormat="1" applyBorder="1" applyAlignment="1">
      <alignment horizontal="center" textRotation="90" wrapText="1"/>
    </xf>
    <xf numFmtId="2" fontId="0" fillId="0" borderId="18" xfId="0" applyNumberFormat="1" applyBorder="1" applyAlignment="1">
      <alignment horizontal="center" textRotation="90" wrapText="1"/>
    </xf>
    <xf numFmtId="0" fontId="0" fillId="0" borderId="79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164" fontId="0" fillId="0" borderId="6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78" xfId="0" applyNumberFormat="1" applyFont="1" applyBorder="1" applyAlignment="1">
      <alignment horizontal="center"/>
    </xf>
    <xf numFmtId="164" fontId="7" fillId="0" borderId="77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4" fontId="0" fillId="0" borderId="60" xfId="0" applyNumberFormat="1" applyFont="1" applyBorder="1" applyAlignment="1">
      <alignment horizontal="center" wrapText="1"/>
    </xf>
    <xf numFmtId="164" fontId="0" fillId="0" borderId="28" xfId="0" applyNumberFormat="1" applyFont="1" applyBorder="1" applyAlignment="1">
      <alignment horizontal="center" wrapText="1"/>
    </xf>
    <xf numFmtId="164" fontId="0" fillId="0" borderId="27" xfId="0" applyNumberFormat="1" applyFont="1" applyBorder="1" applyAlignment="1">
      <alignment horizontal="center" wrapText="1"/>
    </xf>
    <xf numFmtId="164" fontId="0" fillId="0" borderId="71" xfId="0" applyNumberFormat="1" applyFont="1" applyBorder="1" applyAlignment="1">
      <alignment horizontal="center"/>
    </xf>
    <xf numFmtId="164" fontId="0" fillId="0" borderId="74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0" fillId="3" borderId="37" xfId="0" applyNumberFormat="1" applyFill="1" applyBorder="1" applyAlignment="1">
      <alignment horizontal="center" wrapText="1"/>
    </xf>
    <xf numFmtId="2" fontId="0" fillId="3" borderId="22" xfId="0" applyNumberFormat="1" applyFill="1" applyBorder="1" applyAlignment="1">
      <alignment horizontal="center" wrapText="1"/>
    </xf>
    <xf numFmtId="2" fontId="0" fillId="4" borderId="37" xfId="0" applyNumberFormat="1" applyFill="1" applyBorder="1" applyAlignment="1">
      <alignment horizontal="center" wrapText="1"/>
    </xf>
    <xf numFmtId="2" fontId="0" fillId="4" borderId="22" xfId="0" applyNumberFormat="1" applyFill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0" fillId="0" borderId="71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7" fillId="0" borderId="76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3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"/>
    </sheetView>
  </sheetViews>
  <sheetFormatPr defaultColWidth="9.00390625" defaultRowHeight="12.75"/>
  <cols>
    <col min="1" max="1" width="45.625" style="4" customWidth="1"/>
    <col min="2" max="2" width="7.875" style="4" customWidth="1"/>
    <col min="3" max="3" width="20.00390625" style="4" customWidth="1"/>
    <col min="4" max="4" width="18.625" style="4" customWidth="1"/>
    <col min="5" max="11" width="9.125" style="4" customWidth="1"/>
  </cols>
  <sheetData>
    <row r="1" spans="1:4" ht="12.75">
      <c r="A1" s="60"/>
      <c r="B1" s="61"/>
      <c r="C1" s="60" t="s">
        <v>254</v>
      </c>
      <c r="D1" s="60"/>
    </row>
    <row r="2" spans="1:4" ht="12.75">
      <c r="A2" s="60"/>
      <c r="B2" s="61"/>
      <c r="C2" s="60" t="s">
        <v>255</v>
      </c>
      <c r="D2" s="60"/>
    </row>
    <row r="3" spans="2:4" ht="12.75">
      <c r="B3" s="62"/>
      <c r="C3" s="60" t="s">
        <v>256</v>
      </c>
      <c r="D3" s="60"/>
    </row>
    <row r="4" spans="1:10" ht="18" thickBot="1">
      <c r="A4" s="2" t="s">
        <v>257</v>
      </c>
      <c r="B4" s="3"/>
      <c r="C4" s="63"/>
      <c r="D4" s="64" t="s">
        <v>258</v>
      </c>
      <c r="E4" s="5"/>
      <c r="F4" s="5"/>
      <c r="G4" s="5"/>
      <c r="H4" s="5"/>
      <c r="I4" s="5"/>
      <c r="J4" s="5"/>
    </row>
    <row r="5" spans="1:4" ht="12.75">
      <c r="A5" s="4" t="s">
        <v>259</v>
      </c>
      <c r="B5" s="6"/>
      <c r="C5" s="4" t="s">
        <v>260</v>
      </c>
      <c r="D5" s="79">
        <v>710001</v>
      </c>
    </row>
    <row r="6" spans="1:4" ht="15">
      <c r="A6" s="65" t="s">
        <v>261</v>
      </c>
      <c r="B6" s="66" t="s">
        <v>262</v>
      </c>
      <c r="C6" s="4" t="s">
        <v>263</v>
      </c>
      <c r="D6" s="67" t="s">
        <v>264</v>
      </c>
    </row>
    <row r="7" spans="1:4" ht="12.75">
      <c r="A7" s="4" t="s">
        <v>265</v>
      </c>
      <c r="B7" s="6"/>
      <c r="C7" s="4" t="s">
        <v>266</v>
      </c>
      <c r="D7" s="67"/>
    </row>
    <row r="8" spans="1:4" ht="12.75">
      <c r="A8" s="4" t="s">
        <v>267</v>
      </c>
      <c r="B8" s="6"/>
      <c r="C8" s="4" t="s">
        <v>268</v>
      </c>
      <c r="D8" s="67"/>
    </row>
    <row r="9" spans="1:4" ht="12.75">
      <c r="A9" s="4" t="s">
        <v>269</v>
      </c>
      <c r="B9" s="6"/>
      <c r="C9" s="4" t="s">
        <v>270</v>
      </c>
      <c r="D9" s="67"/>
    </row>
    <row r="10" spans="1:4" ht="12.75">
      <c r="A10" s="4" t="s">
        <v>271</v>
      </c>
      <c r="B10" s="6"/>
      <c r="D10" s="68"/>
    </row>
    <row r="11" spans="1:4" ht="12.75">
      <c r="A11" s="4" t="s">
        <v>272</v>
      </c>
      <c r="B11" s="6"/>
      <c r="C11" s="4" t="s">
        <v>273</v>
      </c>
      <c r="D11" s="69"/>
    </row>
    <row r="12" spans="1:4" ht="13.5" thickBot="1">
      <c r="A12" s="4" t="s">
        <v>274</v>
      </c>
      <c r="B12" s="6"/>
      <c r="C12" s="4" t="s">
        <v>275</v>
      </c>
      <c r="D12" s="70" t="s">
        <v>276</v>
      </c>
    </row>
    <row r="13" spans="1:2" ht="12.75">
      <c r="A13" s="4" t="s">
        <v>277</v>
      </c>
      <c r="B13" s="6"/>
    </row>
    <row r="14" spans="1:2" ht="12.75">
      <c r="A14" s="4" t="s">
        <v>278</v>
      </c>
      <c r="B14" s="6"/>
    </row>
    <row r="15" spans="2:4" ht="12.75">
      <c r="B15" s="71" t="s">
        <v>279</v>
      </c>
      <c r="D15" s="17"/>
    </row>
    <row r="16" spans="2:4" ht="12.75">
      <c r="B16" s="6" t="s">
        <v>280</v>
      </c>
      <c r="D16" s="17"/>
    </row>
    <row r="17" ht="13.5" thickBot="1">
      <c r="B17" s="6"/>
    </row>
    <row r="18" spans="1:4" ht="12.75">
      <c r="A18" s="7"/>
      <c r="B18" s="8" t="s">
        <v>281</v>
      </c>
      <c r="C18" s="72" t="s">
        <v>282</v>
      </c>
      <c r="D18" s="9" t="s">
        <v>283</v>
      </c>
    </row>
    <row r="19" spans="1:4" ht="13.5" thickBot="1">
      <c r="A19" s="10" t="s">
        <v>284</v>
      </c>
      <c r="B19" s="11" t="s">
        <v>285</v>
      </c>
      <c r="C19" s="73" t="s">
        <v>286</v>
      </c>
      <c r="D19" s="12" t="s">
        <v>287</v>
      </c>
    </row>
    <row r="20" spans="1:4" ht="13.5" thickBot="1">
      <c r="A20" s="38">
        <v>1</v>
      </c>
      <c r="B20" s="38">
        <v>2</v>
      </c>
      <c r="C20" s="80">
        <v>3</v>
      </c>
      <c r="D20" s="38">
        <v>4</v>
      </c>
    </row>
    <row r="21" spans="1:4" ht="13.5">
      <c r="A21" s="13" t="s">
        <v>288</v>
      </c>
      <c r="B21" s="14"/>
      <c r="C21" s="74"/>
      <c r="D21" s="15"/>
    </row>
    <row r="22" spans="1:4" ht="13.5">
      <c r="A22" s="16" t="s">
        <v>289</v>
      </c>
      <c r="B22" s="39">
        <v>110</v>
      </c>
      <c r="C22" s="56"/>
      <c r="D22" s="48">
        <f>Лист2!C8</f>
        <v>0</v>
      </c>
    </row>
    <row r="23" spans="1:4" ht="13.5">
      <c r="A23" s="17" t="s">
        <v>290</v>
      </c>
      <c r="B23" s="40">
        <f>------------120</f>
        <v>120</v>
      </c>
      <c r="C23" s="56"/>
      <c r="D23" s="48">
        <f>Лист2!C9</f>
        <v>0</v>
      </c>
    </row>
    <row r="24" spans="1:4" ht="13.5">
      <c r="A24" s="17" t="s">
        <v>291</v>
      </c>
      <c r="B24" s="40">
        <v>130</v>
      </c>
      <c r="C24" s="56"/>
      <c r="D24" s="48">
        <f>Лист2!C10</f>
        <v>0</v>
      </c>
    </row>
    <row r="25" spans="1:4" ht="13.5">
      <c r="A25" s="17" t="s">
        <v>292</v>
      </c>
      <c r="B25" s="40">
        <v>135</v>
      </c>
      <c r="C25" s="94"/>
      <c r="D25" s="48">
        <f>Лист2!C11</f>
        <v>0</v>
      </c>
    </row>
    <row r="26" spans="1:4" ht="13.5">
      <c r="A26" s="16" t="s">
        <v>293</v>
      </c>
      <c r="B26" s="39">
        <v>140</v>
      </c>
      <c r="C26" s="56"/>
      <c r="D26" s="48">
        <f>Лист2!C12</f>
        <v>0</v>
      </c>
    </row>
    <row r="27" spans="1:4" ht="13.5">
      <c r="A27" s="16" t="s">
        <v>294</v>
      </c>
      <c r="B27" s="39">
        <v>145</v>
      </c>
      <c r="C27" s="56"/>
      <c r="D27" s="48">
        <f>Лист2!C13</f>
        <v>0</v>
      </c>
    </row>
    <row r="28" spans="1:4" ht="14.25" thickBot="1">
      <c r="A28" s="33" t="s">
        <v>295</v>
      </c>
      <c r="B28" s="45">
        <f>----------150</f>
        <v>150</v>
      </c>
      <c r="C28" s="55"/>
      <c r="D28" s="50">
        <f>Лист2!C14</f>
        <v>0</v>
      </c>
    </row>
    <row r="29" spans="1:4" ht="14.25" thickBot="1">
      <c r="A29" s="97" t="s">
        <v>296</v>
      </c>
      <c r="B29" s="41">
        <f>----------------------190</f>
        <v>190</v>
      </c>
      <c r="C29" s="654"/>
      <c r="D29" s="655">
        <f>Лист2!C15</f>
        <v>0</v>
      </c>
    </row>
    <row r="30" spans="1:4" ht="13.5">
      <c r="A30" s="19" t="s">
        <v>297</v>
      </c>
      <c r="B30" s="42"/>
      <c r="C30" s="55"/>
      <c r="D30" s="55"/>
    </row>
    <row r="31" spans="1:4" ht="13.5">
      <c r="A31" s="16" t="s">
        <v>298</v>
      </c>
      <c r="B31" s="39">
        <v>210</v>
      </c>
      <c r="C31" s="56"/>
      <c r="D31" s="48">
        <f>Лист2!C17</f>
        <v>0</v>
      </c>
    </row>
    <row r="32" spans="1:4" ht="13.5">
      <c r="A32" s="21" t="s">
        <v>299</v>
      </c>
      <c r="B32" s="42"/>
      <c r="C32" s="55"/>
      <c r="D32" s="48">
        <f>Лист2!C18</f>
        <v>0</v>
      </c>
    </row>
    <row r="33" spans="1:4" ht="13.5">
      <c r="A33" s="21" t="s">
        <v>300</v>
      </c>
      <c r="B33" s="39">
        <v>211</v>
      </c>
      <c r="C33" s="56"/>
      <c r="D33" s="48">
        <f>Лист2!C19</f>
        <v>0</v>
      </c>
    </row>
    <row r="34" spans="1:4" ht="13.5">
      <c r="A34" s="17" t="s">
        <v>301</v>
      </c>
      <c r="B34" s="40">
        <v>212</v>
      </c>
      <c r="C34" s="56"/>
      <c r="D34" s="48">
        <f>Лист2!C20</f>
        <v>0</v>
      </c>
    </row>
    <row r="35" spans="1:4" ht="13.5">
      <c r="A35" s="17" t="s">
        <v>302</v>
      </c>
      <c r="B35" s="39">
        <v>213</v>
      </c>
      <c r="C35" s="56"/>
      <c r="D35" s="48">
        <f>Лист2!C21</f>
        <v>0</v>
      </c>
    </row>
    <row r="36" spans="1:4" ht="13.5">
      <c r="A36" s="21" t="s">
        <v>303</v>
      </c>
      <c r="B36" s="39">
        <v>214</v>
      </c>
      <c r="C36" s="56"/>
      <c r="D36" s="48">
        <f>Лист2!C22</f>
        <v>0</v>
      </c>
    </row>
    <row r="37" spans="1:4" ht="13.5">
      <c r="A37" s="17" t="s">
        <v>304</v>
      </c>
      <c r="B37" s="40">
        <v>215</v>
      </c>
      <c r="C37" s="56"/>
      <c r="D37" s="48">
        <f>Лист2!C23</f>
        <v>0</v>
      </c>
    </row>
    <row r="38" spans="1:4" ht="13.5">
      <c r="A38" s="17" t="s">
        <v>305</v>
      </c>
      <c r="B38" s="40">
        <v>216</v>
      </c>
      <c r="C38" s="56"/>
      <c r="D38" s="48">
        <f>Лист2!C24</f>
        <v>0</v>
      </c>
    </row>
    <row r="39" spans="1:4" ht="13.5">
      <c r="A39" s="17" t="s">
        <v>306</v>
      </c>
      <c r="B39" s="40">
        <v>217</v>
      </c>
      <c r="C39" s="56"/>
      <c r="D39" s="48">
        <f>Лист2!C25</f>
        <v>0</v>
      </c>
    </row>
    <row r="40" spans="1:4" ht="26.25">
      <c r="A40" s="52" t="s">
        <v>363</v>
      </c>
      <c r="B40" s="39">
        <v>220</v>
      </c>
      <c r="C40" s="56"/>
      <c r="D40" s="48">
        <f>Лист2!C26</f>
        <v>0</v>
      </c>
    </row>
    <row r="41" spans="1:4" ht="21">
      <c r="A41" s="235" t="s">
        <v>501</v>
      </c>
      <c r="B41" s="39">
        <f>--------------------230</f>
        <v>230</v>
      </c>
      <c r="C41" s="56"/>
      <c r="D41" s="48">
        <f>Лист2!C27</f>
        <v>0</v>
      </c>
    </row>
    <row r="42" spans="1:4" ht="13.5">
      <c r="A42" s="17" t="s">
        <v>307</v>
      </c>
      <c r="B42" s="39">
        <f>----------231</f>
        <v>231</v>
      </c>
      <c r="C42" s="56"/>
      <c r="D42" s="48">
        <f>Лист2!C28</f>
        <v>0</v>
      </c>
    </row>
    <row r="43" spans="1:4" ht="21">
      <c r="A43" s="235" t="s">
        <v>502</v>
      </c>
      <c r="B43" s="39">
        <v>240</v>
      </c>
      <c r="C43" s="56"/>
      <c r="D43" s="48">
        <f>Лист2!C29</f>
        <v>0</v>
      </c>
    </row>
    <row r="44" spans="1:4" ht="13.5">
      <c r="A44" s="21" t="s">
        <v>308</v>
      </c>
      <c r="B44" s="39">
        <f>----------241</f>
        <v>241</v>
      </c>
      <c r="C44" s="56"/>
      <c r="D44" s="48">
        <f>Лист2!C30</f>
        <v>0</v>
      </c>
    </row>
    <row r="45" spans="1:4" ht="13.5">
      <c r="A45" s="17" t="s">
        <v>309</v>
      </c>
      <c r="B45" s="40">
        <v>250</v>
      </c>
      <c r="C45" s="56"/>
      <c r="D45" s="48">
        <f>Лист2!C31</f>
        <v>0</v>
      </c>
    </row>
    <row r="46" spans="1:4" ht="13.5">
      <c r="A46" s="17" t="s">
        <v>310</v>
      </c>
      <c r="B46" s="40">
        <f>------------260</f>
        <v>260</v>
      </c>
      <c r="C46" s="56"/>
      <c r="D46" s="48">
        <f>Лист2!C32</f>
        <v>0</v>
      </c>
    </row>
    <row r="47" spans="1:4" ht="14.25" thickBot="1">
      <c r="A47" s="33" t="s">
        <v>311</v>
      </c>
      <c r="B47" s="45">
        <v>270</v>
      </c>
      <c r="C47" s="55"/>
      <c r="D47" s="50">
        <f>Лист2!C33</f>
        <v>0</v>
      </c>
    </row>
    <row r="48" spans="1:4" ht="14.25" thickBot="1">
      <c r="A48" s="97" t="s">
        <v>312</v>
      </c>
      <c r="B48" s="41">
        <v>290</v>
      </c>
      <c r="C48" s="654"/>
      <c r="D48" s="655">
        <f>Лист2!C34</f>
        <v>0</v>
      </c>
    </row>
    <row r="49" spans="1:4" ht="14.25" thickBot="1">
      <c r="A49" s="99" t="s">
        <v>313</v>
      </c>
      <c r="B49" s="41">
        <v>300</v>
      </c>
      <c r="C49" s="654"/>
      <c r="D49" s="655">
        <f>Лист2!C35</f>
        <v>0</v>
      </c>
    </row>
    <row r="50" spans="1:4" ht="13.5">
      <c r="A50" s="75"/>
      <c r="B50" s="82"/>
      <c r="C50" s="76"/>
      <c r="D50" s="76"/>
    </row>
    <row r="51" spans="1:4" ht="13.5">
      <c r="A51" s="75"/>
      <c r="B51" s="82"/>
      <c r="C51" s="76"/>
      <c r="D51" s="76"/>
    </row>
    <row r="52" spans="1:4" ht="13.5">
      <c r="A52" s="75"/>
      <c r="B52" s="82"/>
      <c r="C52" s="76"/>
      <c r="D52" s="76"/>
    </row>
    <row r="53" spans="1:4" ht="13.5">
      <c r="A53" s="75"/>
      <c r="B53" s="82"/>
      <c r="C53" s="76"/>
      <c r="D53" s="76"/>
    </row>
    <row r="54" spans="1:4" ht="13.5">
      <c r="A54" s="75"/>
      <c r="B54" s="82"/>
      <c r="C54" s="76"/>
      <c r="D54" s="76"/>
    </row>
    <row r="55" spans="1:4" ht="14.25" thickBot="1">
      <c r="A55" s="75"/>
      <c r="B55" s="82"/>
      <c r="C55" s="76"/>
      <c r="D55" s="76"/>
    </row>
    <row r="56" spans="1:4" ht="12.75">
      <c r="A56" s="7"/>
      <c r="B56" s="83" t="s">
        <v>281</v>
      </c>
      <c r="C56" s="72" t="s">
        <v>282</v>
      </c>
      <c r="D56" s="9" t="s">
        <v>283</v>
      </c>
    </row>
    <row r="57" spans="1:4" ht="13.5" thickBot="1">
      <c r="A57" s="10" t="s">
        <v>284</v>
      </c>
      <c r="B57" s="84" t="s">
        <v>285</v>
      </c>
      <c r="C57" s="73" t="s">
        <v>286</v>
      </c>
      <c r="D57" s="12" t="s">
        <v>287</v>
      </c>
    </row>
    <row r="58" spans="1:4" ht="13.5" thickBot="1">
      <c r="A58" s="38">
        <v>1</v>
      </c>
      <c r="B58" s="38">
        <v>2</v>
      </c>
      <c r="C58" s="80">
        <v>3</v>
      </c>
      <c r="D58" s="38">
        <v>4</v>
      </c>
    </row>
    <row r="59" spans="1:4" ht="13.5">
      <c r="A59" s="19" t="s">
        <v>314</v>
      </c>
      <c r="B59" s="42"/>
      <c r="C59" s="20"/>
      <c r="D59" s="20"/>
    </row>
    <row r="60" spans="1:4" ht="13.5">
      <c r="A60" s="16" t="s">
        <v>315</v>
      </c>
      <c r="B60" s="39">
        <v>410</v>
      </c>
      <c r="C60" s="56"/>
      <c r="D60" s="48">
        <f>Лист2!C46</f>
        <v>0</v>
      </c>
    </row>
    <row r="61" spans="1:4" ht="13.5">
      <c r="A61" s="17" t="s">
        <v>316</v>
      </c>
      <c r="B61" s="40">
        <v>411</v>
      </c>
      <c r="C61" s="56"/>
      <c r="D61" s="48">
        <f>Лист2!C47</f>
        <v>0</v>
      </c>
    </row>
    <row r="62" spans="1:4" ht="13.5">
      <c r="A62" s="21" t="s">
        <v>317</v>
      </c>
      <c r="B62" s="42">
        <v>415</v>
      </c>
      <c r="C62" s="56"/>
      <c r="D62" s="48">
        <f>Лист2!C48</f>
        <v>0</v>
      </c>
    </row>
    <row r="63" spans="1:4" ht="13.5">
      <c r="A63" s="17" t="s">
        <v>318</v>
      </c>
      <c r="B63" s="40">
        <v>420</v>
      </c>
      <c r="C63" s="56"/>
      <c r="D63" s="48">
        <f>Лист2!C49</f>
        <v>0</v>
      </c>
    </row>
    <row r="64" spans="1:4" ht="13.5">
      <c r="A64" s="17" t="s">
        <v>319</v>
      </c>
      <c r="B64" s="40">
        <v>430</v>
      </c>
      <c r="C64" s="56"/>
      <c r="D64" s="48">
        <f>Лист2!C50</f>
        <v>0</v>
      </c>
    </row>
    <row r="65" spans="1:4" ht="13.5">
      <c r="A65" s="21" t="s">
        <v>320</v>
      </c>
      <c r="B65" s="42"/>
      <c r="C65" s="55"/>
      <c r="D65" s="55"/>
    </row>
    <row r="66" spans="1:4" ht="26.25">
      <c r="A66" s="52" t="s">
        <v>503</v>
      </c>
      <c r="B66" s="39">
        <v>431</v>
      </c>
      <c r="C66" s="56"/>
      <c r="D66" s="48">
        <f>Лист2!C52</f>
        <v>0</v>
      </c>
    </row>
    <row r="67" spans="1:4" ht="26.25">
      <c r="A67" s="54" t="s">
        <v>504</v>
      </c>
      <c r="B67" s="39">
        <v>432</v>
      </c>
      <c r="C67" s="56"/>
      <c r="D67" s="48">
        <f>Лист2!C53</f>
        <v>0</v>
      </c>
    </row>
    <row r="68" spans="1:4" ht="13.5">
      <c r="A68" s="17" t="s">
        <v>321</v>
      </c>
      <c r="B68" s="40">
        <v>450</v>
      </c>
      <c r="C68" s="56"/>
      <c r="D68" s="48">
        <f>Лист2!C54</f>
        <v>0</v>
      </c>
    </row>
    <row r="69" spans="1:4" ht="14.25" thickBot="1">
      <c r="A69" s="33" t="s">
        <v>322</v>
      </c>
      <c r="B69" s="45">
        <v>470</v>
      </c>
      <c r="C69" s="55"/>
      <c r="D69" s="50">
        <f>Лист2!C55</f>
        <v>0</v>
      </c>
    </row>
    <row r="70" spans="1:4" ht="14.25" thickBot="1">
      <c r="A70" s="97" t="s">
        <v>323</v>
      </c>
      <c r="B70" s="41">
        <v>490</v>
      </c>
      <c r="C70" s="95"/>
      <c r="D70" s="98">
        <f>Лист2!C56</f>
        <v>0</v>
      </c>
    </row>
    <row r="71" spans="1:4" ht="13.5">
      <c r="A71" s="19" t="s">
        <v>324</v>
      </c>
      <c r="B71" s="42"/>
      <c r="C71" s="55"/>
      <c r="D71" s="55"/>
    </row>
    <row r="72" spans="1:4" ht="13.5">
      <c r="A72" s="16" t="s">
        <v>325</v>
      </c>
      <c r="B72" s="39">
        <v>510</v>
      </c>
      <c r="C72" s="56"/>
      <c r="D72" s="48">
        <f>Лист2!C58</f>
        <v>0</v>
      </c>
    </row>
    <row r="73" spans="1:4" ht="13.5">
      <c r="A73" s="17" t="s">
        <v>326</v>
      </c>
      <c r="B73" s="40">
        <v>511</v>
      </c>
      <c r="C73" s="56"/>
      <c r="D73" s="48">
        <f>Лист2!C59</f>
        <v>0</v>
      </c>
    </row>
    <row r="74" spans="1:4" ht="13.5">
      <c r="A74" s="17" t="s">
        <v>327</v>
      </c>
      <c r="B74" s="40">
        <v>515</v>
      </c>
      <c r="C74" s="56"/>
      <c r="D74" s="48">
        <f>Лист2!C60</f>
        <v>0</v>
      </c>
    </row>
    <row r="75" spans="1:4" ht="14.25" thickBot="1">
      <c r="A75" s="33" t="s">
        <v>328</v>
      </c>
      <c r="B75" s="45">
        <v>520</v>
      </c>
      <c r="C75" s="55"/>
      <c r="D75" s="50">
        <f>Лист2!C61</f>
        <v>0</v>
      </c>
    </row>
    <row r="76" spans="1:4" ht="14.25" thickBot="1">
      <c r="A76" s="97" t="s">
        <v>329</v>
      </c>
      <c r="B76" s="41">
        <v>590</v>
      </c>
      <c r="C76" s="95"/>
      <c r="D76" s="98">
        <f>Лист2!C62</f>
        <v>0</v>
      </c>
    </row>
    <row r="77" spans="1:4" ht="13.5">
      <c r="A77" s="25" t="s">
        <v>330</v>
      </c>
      <c r="B77" s="42"/>
      <c r="C77" s="55"/>
      <c r="D77" s="55"/>
    </row>
    <row r="78" spans="1:4" ht="13.5">
      <c r="A78" s="16" t="s">
        <v>331</v>
      </c>
      <c r="B78" s="39">
        <v>610</v>
      </c>
      <c r="C78" s="56"/>
      <c r="D78" s="48">
        <f>Лист2!C64</f>
        <v>0</v>
      </c>
    </row>
    <row r="79" spans="1:4" ht="13.5">
      <c r="A79" s="17" t="s">
        <v>326</v>
      </c>
      <c r="B79" s="40">
        <v>611</v>
      </c>
      <c r="C79" s="56"/>
      <c r="D79" s="48">
        <f>Лист2!C65</f>
        <v>0</v>
      </c>
    </row>
    <row r="80" spans="1:4" ht="13.5">
      <c r="A80" s="17" t="s">
        <v>332</v>
      </c>
      <c r="B80" s="40">
        <v>620</v>
      </c>
      <c r="C80" s="56"/>
      <c r="D80" s="48">
        <f>Лист2!C66</f>
        <v>0</v>
      </c>
    </row>
    <row r="81" spans="1:4" ht="13.5">
      <c r="A81" s="21" t="s">
        <v>333</v>
      </c>
      <c r="B81" s="42"/>
      <c r="C81" s="55"/>
      <c r="D81" s="55"/>
    </row>
    <row r="82" spans="1:4" ht="13.5">
      <c r="A82" s="16" t="s">
        <v>334</v>
      </c>
      <c r="B82" s="39">
        <v>621</v>
      </c>
      <c r="C82" s="56"/>
      <c r="D82" s="48">
        <f>Лист2!C68</f>
        <v>0</v>
      </c>
    </row>
    <row r="83" spans="1:4" ht="13.5">
      <c r="A83" s="17" t="s">
        <v>335</v>
      </c>
      <c r="B83" s="39">
        <v>624</v>
      </c>
      <c r="C83" s="56"/>
      <c r="D83" s="48">
        <f>Лист2!C69</f>
        <v>0</v>
      </c>
    </row>
    <row r="84" spans="1:4" ht="26.25">
      <c r="A84" s="52" t="s">
        <v>505</v>
      </c>
      <c r="B84" s="39">
        <v>625</v>
      </c>
      <c r="C84" s="56"/>
      <c r="D84" s="48">
        <f>Лист2!C70</f>
        <v>0</v>
      </c>
    </row>
    <row r="85" spans="1:4" ht="13.5">
      <c r="A85" s="17" t="s">
        <v>337</v>
      </c>
      <c r="B85" s="40">
        <v>626</v>
      </c>
      <c r="C85" s="56"/>
      <c r="D85" s="48">
        <f>Лист2!C71</f>
        <v>0</v>
      </c>
    </row>
    <row r="86" spans="1:4" ht="13.5">
      <c r="A86" s="17" t="s">
        <v>338</v>
      </c>
      <c r="B86" s="40">
        <v>627</v>
      </c>
      <c r="C86" s="57"/>
      <c r="D86" s="48">
        <f>Лист2!C72</f>
        <v>0</v>
      </c>
    </row>
    <row r="87" spans="1:4" ht="26.25">
      <c r="A87" s="54" t="s">
        <v>506</v>
      </c>
      <c r="B87" s="42">
        <v>630</v>
      </c>
      <c r="C87" s="56"/>
      <c r="D87" s="48">
        <f>Лист2!C73</f>
        <v>0</v>
      </c>
    </row>
    <row r="88" spans="1:4" ht="13.5">
      <c r="A88" s="17" t="s">
        <v>339</v>
      </c>
      <c r="B88" s="40">
        <f>----------640</f>
        <v>640</v>
      </c>
      <c r="C88" s="56"/>
      <c r="D88" s="48">
        <f>Лист2!C74</f>
        <v>0</v>
      </c>
    </row>
    <row r="89" spans="1:4" ht="13.5">
      <c r="A89" s="17" t="s">
        <v>340</v>
      </c>
      <c r="B89" s="40">
        <v>650</v>
      </c>
      <c r="C89" s="56"/>
      <c r="D89" s="48">
        <f>Лист2!C75</f>
        <v>0</v>
      </c>
    </row>
    <row r="90" spans="1:4" ht="14.25" thickBot="1">
      <c r="A90" s="33" t="s">
        <v>341</v>
      </c>
      <c r="B90" s="45">
        <v>660</v>
      </c>
      <c r="C90" s="96"/>
      <c r="D90" s="50">
        <f>Лист2!C76</f>
        <v>0</v>
      </c>
    </row>
    <row r="91" spans="1:4" ht="14.25" thickBot="1">
      <c r="A91" s="97" t="s">
        <v>342</v>
      </c>
      <c r="B91" s="41">
        <v>690</v>
      </c>
      <c r="C91" s="95"/>
      <c r="D91" s="98">
        <f>Лист2!C77</f>
        <v>0</v>
      </c>
    </row>
    <row r="92" spans="1:4" ht="14.25" thickBot="1">
      <c r="A92" s="99" t="s">
        <v>343</v>
      </c>
      <c r="B92" s="41">
        <v>700</v>
      </c>
      <c r="C92" s="95"/>
      <c r="D92" s="98">
        <f>Лист2!C78</f>
        <v>0</v>
      </c>
    </row>
    <row r="93" spans="1:4" ht="13.5">
      <c r="A93" s="75"/>
      <c r="B93" s="82"/>
      <c r="C93" s="76"/>
      <c r="D93" s="76"/>
    </row>
    <row r="94" spans="1:4" ht="13.5">
      <c r="A94" s="75"/>
      <c r="B94" s="82"/>
      <c r="C94" s="76"/>
      <c r="D94" s="76"/>
    </row>
    <row r="95" spans="1:4" ht="13.5">
      <c r="A95" s="75"/>
      <c r="B95" s="82"/>
      <c r="C95" s="76"/>
      <c r="D95" s="76"/>
    </row>
    <row r="96" spans="1:4" ht="13.5">
      <c r="A96" s="75"/>
      <c r="B96" s="82"/>
      <c r="C96" s="76"/>
      <c r="D96" s="76"/>
    </row>
    <row r="97" spans="1:4" ht="13.5">
      <c r="A97" s="75"/>
      <c r="B97" s="82"/>
      <c r="C97" s="76"/>
      <c r="D97" s="76"/>
    </row>
    <row r="98" spans="1:4" ht="13.5">
      <c r="A98" s="75"/>
      <c r="B98" s="82"/>
      <c r="C98" s="76"/>
      <c r="D98" s="76"/>
    </row>
    <row r="99" spans="1:4" ht="13.5">
      <c r="A99" s="75"/>
      <c r="B99" s="82"/>
      <c r="C99" s="76"/>
      <c r="D99" s="76"/>
    </row>
    <row r="100" spans="1:4" ht="13.5">
      <c r="A100" s="75"/>
      <c r="B100" s="82"/>
      <c r="C100" s="76"/>
      <c r="D100" s="76"/>
    </row>
    <row r="101" spans="1:4" ht="13.5">
      <c r="A101" s="75"/>
      <c r="B101" s="82"/>
      <c r="C101" s="76"/>
      <c r="D101" s="76"/>
    </row>
    <row r="102" spans="1:4" ht="13.5">
      <c r="A102" s="75"/>
      <c r="B102" s="82"/>
      <c r="C102" s="76"/>
      <c r="D102" s="76"/>
    </row>
    <row r="103" spans="1:4" ht="13.5">
      <c r="A103" s="75"/>
      <c r="B103" s="82"/>
      <c r="C103" s="76"/>
      <c r="D103" s="76"/>
    </row>
    <row r="104" spans="1:4" ht="13.5">
      <c r="A104" s="75"/>
      <c r="B104" s="82"/>
      <c r="C104" s="76"/>
      <c r="D104" s="76"/>
    </row>
    <row r="105" spans="1:4" ht="13.5">
      <c r="A105" s="75"/>
      <c r="B105" s="82"/>
      <c r="C105" s="76"/>
      <c r="D105" s="76"/>
    </row>
    <row r="106" spans="1:4" ht="13.5">
      <c r="A106" s="75"/>
      <c r="B106" s="82"/>
      <c r="C106" s="76"/>
      <c r="D106" s="76"/>
    </row>
    <row r="107" spans="1:4" ht="13.5">
      <c r="A107" s="75"/>
      <c r="B107" s="82"/>
      <c r="C107" s="76"/>
      <c r="D107" s="76"/>
    </row>
    <row r="108" spans="1:4" ht="13.5">
      <c r="A108" s="75"/>
      <c r="B108" s="82"/>
      <c r="C108" s="76"/>
      <c r="D108" s="76"/>
    </row>
    <row r="109" spans="1:4" ht="13.5">
      <c r="A109" s="75"/>
      <c r="B109" s="82"/>
      <c r="C109" s="76"/>
      <c r="D109" s="77" t="s">
        <v>344</v>
      </c>
    </row>
    <row r="110" spans="1:4" ht="13.5">
      <c r="A110" s="27" t="s">
        <v>345</v>
      </c>
      <c r="B110" s="45"/>
      <c r="C110" s="96"/>
      <c r="D110" s="96"/>
    </row>
    <row r="111" spans="1:4" ht="13.5">
      <c r="A111" s="30" t="s">
        <v>346</v>
      </c>
      <c r="B111" s="42"/>
      <c r="C111" s="55"/>
      <c r="D111" s="55"/>
    </row>
    <row r="112" spans="1:4" ht="12.75">
      <c r="A112" s="31" t="s">
        <v>347</v>
      </c>
      <c r="B112" s="39">
        <v>910</v>
      </c>
      <c r="C112" s="78"/>
      <c r="D112" s="81">
        <f>Лист2!C93</f>
        <v>0</v>
      </c>
    </row>
    <row r="113" spans="1:4" ht="12.75">
      <c r="A113" s="31" t="s">
        <v>348</v>
      </c>
      <c r="B113" s="39">
        <v>911</v>
      </c>
      <c r="C113" s="78"/>
      <c r="D113" s="81">
        <f>Лист2!C94</f>
        <v>0</v>
      </c>
    </row>
    <row r="114" spans="1:4" ht="26.25">
      <c r="A114" s="53" t="s">
        <v>378</v>
      </c>
      <c r="B114" s="39">
        <v>920</v>
      </c>
      <c r="C114" s="78"/>
      <c r="D114" s="81">
        <f>Лист2!C95</f>
        <v>0</v>
      </c>
    </row>
    <row r="115" spans="1:4" ht="12.75">
      <c r="A115" s="31" t="s">
        <v>349</v>
      </c>
      <c r="B115" s="39">
        <v>930</v>
      </c>
      <c r="C115" s="78"/>
      <c r="D115" s="81">
        <f>Лист2!C96</f>
        <v>0</v>
      </c>
    </row>
    <row r="116" spans="1:4" ht="26.25">
      <c r="A116" s="53" t="s">
        <v>379</v>
      </c>
      <c r="B116" s="39">
        <v>940</v>
      </c>
      <c r="C116" s="78"/>
      <c r="D116" s="81">
        <f>Лист2!C97</f>
        <v>0</v>
      </c>
    </row>
    <row r="117" spans="1:4" ht="12.75">
      <c r="A117" s="32" t="s">
        <v>350</v>
      </c>
      <c r="B117" s="39">
        <v>950</v>
      </c>
      <c r="C117" s="78"/>
      <c r="D117" s="81">
        <f>Лист2!C98</f>
        <v>0</v>
      </c>
    </row>
    <row r="118" spans="1:4" ht="12.75">
      <c r="A118" s="17" t="s">
        <v>351</v>
      </c>
      <c r="B118" s="39">
        <v>960</v>
      </c>
      <c r="C118" s="78"/>
      <c r="D118" s="81">
        <f>Лист2!C99</f>
        <v>0</v>
      </c>
    </row>
    <row r="119" spans="1:4" ht="12.75">
      <c r="A119" s="32" t="s">
        <v>352</v>
      </c>
      <c r="B119" s="40">
        <v>970</v>
      </c>
      <c r="C119" s="94"/>
      <c r="D119" s="81">
        <f>Лист2!C100</f>
        <v>0</v>
      </c>
    </row>
    <row r="120" spans="1:4" ht="26.25">
      <c r="A120" s="53" t="s">
        <v>380</v>
      </c>
      <c r="B120" s="39">
        <v>980</v>
      </c>
      <c r="C120" s="78"/>
      <c r="D120" s="81">
        <f>Лист2!C101</f>
        <v>0</v>
      </c>
    </row>
    <row r="121" spans="1:4" ht="12.75">
      <c r="A121" s="100" t="s">
        <v>353</v>
      </c>
      <c r="B121" s="43">
        <v>990</v>
      </c>
      <c r="C121" s="94"/>
      <c r="D121" s="81">
        <f>Лист2!C102</f>
        <v>0</v>
      </c>
    </row>
    <row r="122" spans="1:4" ht="39">
      <c r="A122" s="53" t="s">
        <v>381</v>
      </c>
      <c r="B122" s="44">
        <v>991</v>
      </c>
      <c r="C122" s="78"/>
      <c r="D122" s="81">
        <f>Лист2!C103</f>
        <v>0</v>
      </c>
    </row>
    <row r="123" spans="1:10" ht="26.25">
      <c r="A123" s="53" t="s">
        <v>507</v>
      </c>
      <c r="B123" s="46">
        <v>992</v>
      </c>
      <c r="C123" s="78"/>
      <c r="D123" s="81">
        <f>Лист2!C104</f>
        <v>0</v>
      </c>
      <c r="E123" s="35"/>
      <c r="F123" s="35"/>
      <c r="G123" s="35"/>
      <c r="H123" s="35"/>
      <c r="I123" s="35"/>
      <c r="J123" s="35"/>
    </row>
    <row r="124" spans="1:4" ht="12.75">
      <c r="A124" s="36"/>
      <c r="B124" s="26"/>
      <c r="C124" s="34"/>
      <c r="D124" s="34"/>
    </row>
    <row r="125" spans="1:4" ht="12.75">
      <c r="A125" s="36"/>
      <c r="B125" s="26"/>
      <c r="C125" s="34"/>
      <c r="D125" s="34"/>
    </row>
    <row r="126" spans="1:4" ht="12.75">
      <c r="A126" s="36"/>
      <c r="B126" s="26"/>
      <c r="C126" s="34"/>
      <c r="D126" s="34"/>
    </row>
    <row r="127" spans="1:3" ht="12.75">
      <c r="A127" s="4" t="s">
        <v>354</v>
      </c>
      <c r="B127" s="779"/>
      <c r="C127" s="779"/>
    </row>
    <row r="128" ht="12.75">
      <c r="A128" s="37" t="s">
        <v>355</v>
      </c>
    </row>
    <row r="129" ht="12.75">
      <c r="C129" s="34"/>
    </row>
    <row r="130" spans="1:3" ht="12.75">
      <c r="A130" s="4" t="s">
        <v>356</v>
      </c>
      <c r="B130" s="779"/>
      <c r="C130" s="779"/>
    </row>
    <row r="131" spans="1:3" ht="12.75">
      <c r="A131" s="37" t="s">
        <v>357</v>
      </c>
      <c r="B131" s="34"/>
      <c r="C131" s="34"/>
    </row>
    <row r="134" ht="12.75">
      <c r="A134" s="4" t="s">
        <v>358</v>
      </c>
    </row>
  </sheetData>
  <mergeCells count="2">
    <mergeCell ref="B127:C127"/>
    <mergeCell ref="B130:C130"/>
  </mergeCells>
  <printOptions/>
  <pageMargins left="0.7480314960629921" right="0.2755905511811024" top="0.31496062992125984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3">
      <selection activeCell="A22" sqref="A22"/>
    </sheetView>
  </sheetViews>
  <sheetFormatPr defaultColWidth="9.00390625" defaultRowHeight="12.75"/>
  <cols>
    <col min="1" max="1" width="47.625" style="0" customWidth="1"/>
    <col min="2" max="2" width="7.375" style="0" customWidth="1"/>
    <col min="3" max="4" width="18.50390625" style="0" customWidth="1"/>
  </cols>
  <sheetData>
    <row r="1" ht="12.75">
      <c r="B1" s="279" t="s">
        <v>71</v>
      </c>
    </row>
    <row r="2" spans="1:2" ht="12.75">
      <c r="A2" s="254" t="s">
        <v>4</v>
      </c>
      <c r="B2" s="279" t="s">
        <v>5</v>
      </c>
    </row>
    <row r="3" spans="1:2" ht="12.75">
      <c r="A3" s="254"/>
      <c r="B3" s="279" t="s">
        <v>6</v>
      </c>
    </row>
    <row r="4" ht="12.75">
      <c r="A4" s="662" t="s">
        <v>7</v>
      </c>
    </row>
    <row r="5" spans="1:2" ht="12.75">
      <c r="A5" t="s">
        <v>8</v>
      </c>
      <c r="B5" s="460"/>
    </row>
    <row r="6" spans="1:2" ht="11.25" customHeight="1">
      <c r="A6" t="s">
        <v>453</v>
      </c>
      <c r="B6" s="460"/>
    </row>
    <row r="7" ht="12.75">
      <c r="A7" s="663" t="s">
        <v>9</v>
      </c>
    </row>
    <row r="8" spans="1:3" ht="9" customHeight="1">
      <c r="A8" s="280"/>
      <c r="B8" s="664"/>
      <c r="C8" s="665"/>
    </row>
    <row r="15" spans="1:4" ht="13.5">
      <c r="A15" s="867" t="s">
        <v>1</v>
      </c>
      <c r="B15" s="867"/>
      <c r="C15" s="867"/>
      <c r="D15" s="867"/>
    </row>
    <row r="16" ht="13.5" thickBot="1"/>
    <row r="17" spans="1:4" ht="12.75">
      <c r="A17" s="456" t="s">
        <v>390</v>
      </c>
      <c r="B17" s="468"/>
      <c r="C17" s="468" t="s">
        <v>2</v>
      </c>
      <c r="D17" s="469" t="s">
        <v>3</v>
      </c>
    </row>
    <row r="18" spans="1:4" ht="12.75">
      <c r="A18" s="196" t="s">
        <v>636</v>
      </c>
      <c r="B18" s="457" t="s">
        <v>393</v>
      </c>
      <c r="C18" s="457" t="s">
        <v>286</v>
      </c>
      <c r="D18" s="197" t="s">
        <v>287</v>
      </c>
    </row>
    <row r="19" spans="1:4" ht="13.5" thickBot="1">
      <c r="A19" s="184">
        <v>1</v>
      </c>
      <c r="B19" s="449">
        <v>2</v>
      </c>
      <c r="C19" s="449">
        <v>3</v>
      </c>
      <c r="D19" s="198">
        <v>4</v>
      </c>
    </row>
    <row r="20" spans="1:4" ht="15">
      <c r="A20" s="666" t="s">
        <v>10</v>
      </c>
      <c r="B20" s="667" t="s">
        <v>399</v>
      </c>
      <c r="C20" s="466">
        <f>Лист24!C6</f>
        <v>0</v>
      </c>
      <c r="D20" s="467">
        <f>Лист24!D6</f>
        <v>0</v>
      </c>
    </row>
    <row r="21" spans="1:4" ht="30">
      <c r="A21" s="674" t="s">
        <v>18</v>
      </c>
      <c r="B21" s="668" t="s">
        <v>401</v>
      </c>
      <c r="C21" s="196">
        <f>Лист24!C7</f>
        <v>0</v>
      </c>
      <c r="D21" s="197">
        <f>Лист24!D7</f>
        <v>0</v>
      </c>
    </row>
    <row r="22" spans="1:4" ht="15">
      <c r="A22" s="674" t="s">
        <v>17</v>
      </c>
      <c r="B22" s="668" t="s">
        <v>530</v>
      </c>
      <c r="C22" s="196">
        <f>Лист24!C8</f>
        <v>0</v>
      </c>
      <c r="D22" s="197">
        <f>Лист24!D8</f>
        <v>0</v>
      </c>
    </row>
    <row r="23" spans="1:4" ht="15">
      <c r="A23" s="669" t="s">
        <v>11</v>
      </c>
      <c r="B23" s="668" t="s">
        <v>531</v>
      </c>
      <c r="C23" s="196">
        <f>Лист24!C9</f>
        <v>0</v>
      </c>
      <c r="D23" s="197">
        <f>Лист24!D9</f>
        <v>0</v>
      </c>
    </row>
    <row r="24" spans="1:4" ht="15">
      <c r="A24" s="669" t="s">
        <v>12</v>
      </c>
      <c r="B24" s="670" t="s">
        <v>532</v>
      </c>
      <c r="C24" s="196">
        <f>Лист24!C10</f>
        <v>0</v>
      </c>
      <c r="D24" s="197">
        <f>Лист24!D10</f>
        <v>0</v>
      </c>
    </row>
    <row r="25" spans="1:4" ht="15">
      <c r="A25" s="669" t="s">
        <v>13</v>
      </c>
      <c r="B25" s="471" t="s">
        <v>533</v>
      </c>
      <c r="C25" s="196">
        <f>Лист24!C11</f>
        <v>0</v>
      </c>
      <c r="D25" s="197">
        <f>Лист24!D11</f>
        <v>0</v>
      </c>
    </row>
    <row r="26" spans="1:4" ht="15">
      <c r="A26" s="669" t="s">
        <v>14</v>
      </c>
      <c r="B26" s="471" t="s">
        <v>534</v>
      </c>
      <c r="C26" s="196">
        <f>Лист24!C12</f>
        <v>0</v>
      </c>
      <c r="D26" s="197">
        <f>Лист24!D12</f>
        <v>0</v>
      </c>
    </row>
    <row r="27" spans="1:4" ht="15">
      <c r="A27" s="669" t="s">
        <v>15</v>
      </c>
      <c r="B27" s="670" t="s">
        <v>405</v>
      </c>
      <c r="C27" s="196">
        <f>Лист24!C13</f>
        <v>0</v>
      </c>
      <c r="D27" s="197">
        <f>Лист24!D13</f>
        <v>0</v>
      </c>
    </row>
    <row r="28" spans="1:4" ht="15" thickBot="1">
      <c r="A28" s="671" t="s">
        <v>16</v>
      </c>
      <c r="B28" s="672" t="s">
        <v>407</v>
      </c>
      <c r="C28" s="184">
        <f>Лист24!C14</f>
        <v>0</v>
      </c>
      <c r="D28" s="198">
        <f>Лист24!D14</f>
        <v>0</v>
      </c>
    </row>
    <row r="30" spans="1:4" ht="14.25" customHeight="1">
      <c r="A30" t="s">
        <v>489</v>
      </c>
      <c r="C30" t="s">
        <v>158</v>
      </c>
      <c r="D30" s="673"/>
    </row>
    <row r="31" ht="21.75" customHeight="1"/>
    <row r="32" ht="23.25" customHeight="1"/>
    <row r="33" ht="13.5" customHeight="1"/>
  </sheetData>
  <mergeCells count="1">
    <mergeCell ref="A15:D1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E7" sqref="E7"/>
    </sheetView>
  </sheetViews>
  <sheetFormatPr defaultColWidth="9.00390625" defaultRowHeight="12.75"/>
  <cols>
    <col min="1" max="1" width="18.875" style="0" customWidth="1"/>
    <col min="2" max="2" width="4.00390625" style="0" customWidth="1"/>
    <col min="3" max="3" width="7.625" style="0" customWidth="1"/>
    <col min="5" max="5" width="7.50390625" style="0" customWidth="1"/>
    <col min="6" max="6" width="9.375" style="0" customWidth="1"/>
    <col min="7" max="7" width="7.50390625" style="0" customWidth="1"/>
    <col min="8" max="8" width="8.625" style="0" customWidth="1"/>
    <col min="9" max="9" width="7.50390625" style="0" customWidth="1"/>
    <col min="10" max="10" width="8.50390625" style="0" customWidth="1"/>
    <col min="11" max="11" width="8.375" style="0" customWidth="1"/>
    <col min="12" max="12" width="8.625" style="0" customWidth="1"/>
    <col min="15" max="15" width="7.875" style="0" customWidth="1"/>
    <col min="17" max="17" width="7.625" style="0" customWidth="1"/>
    <col min="18" max="18" width="8.50390625" style="0" customWidth="1"/>
    <col min="20" max="20" width="9.50390625" style="0" customWidth="1"/>
  </cols>
  <sheetData>
    <row r="1" spans="1:7" ht="14.25" thickBot="1">
      <c r="A1" s="867" t="s">
        <v>1</v>
      </c>
      <c r="B1" s="867"/>
      <c r="C1" s="867"/>
      <c r="D1" s="867"/>
      <c r="E1" s="867"/>
      <c r="F1" s="867"/>
      <c r="G1" s="867"/>
    </row>
    <row r="2" spans="1:20" ht="13.5" thickBot="1">
      <c r="A2" s="477"/>
      <c r="B2" s="476"/>
      <c r="C2" s="857" t="s">
        <v>638</v>
      </c>
      <c r="D2" s="859"/>
      <c r="E2" s="475" t="s">
        <v>625</v>
      </c>
      <c r="F2" s="486"/>
      <c r="G2" s="486" t="s">
        <v>626</v>
      </c>
      <c r="H2" s="486"/>
      <c r="I2" s="486" t="s">
        <v>601</v>
      </c>
      <c r="J2" s="486"/>
      <c r="K2" s="486" t="s">
        <v>627</v>
      </c>
      <c r="L2" s="486"/>
      <c r="M2" s="486" t="s">
        <v>628</v>
      </c>
      <c r="N2" s="486"/>
      <c r="O2" s="486" t="s">
        <v>629</v>
      </c>
      <c r="P2" s="486"/>
      <c r="Q2" s="486" t="s">
        <v>605</v>
      </c>
      <c r="R2" s="486"/>
      <c r="S2" s="486" t="s">
        <v>630</v>
      </c>
      <c r="T2" s="486"/>
    </row>
    <row r="3" spans="1:20" ht="12.75">
      <c r="A3" s="456" t="s">
        <v>390</v>
      </c>
      <c r="B3" s="468"/>
      <c r="C3" s="478" t="s">
        <v>65</v>
      </c>
      <c r="D3" s="479" t="s">
        <v>65</v>
      </c>
      <c r="E3" s="478" t="s">
        <v>65</v>
      </c>
      <c r="F3" s="479" t="s">
        <v>66</v>
      </c>
      <c r="G3" s="478" t="s">
        <v>65</v>
      </c>
      <c r="H3" s="479" t="s">
        <v>66</v>
      </c>
      <c r="I3" s="478" t="s">
        <v>65</v>
      </c>
      <c r="J3" s="479" t="s">
        <v>66</v>
      </c>
      <c r="K3" s="478" t="s">
        <v>65</v>
      </c>
      <c r="L3" s="479" t="s">
        <v>66</v>
      </c>
      <c r="M3" s="478" t="s">
        <v>67</v>
      </c>
      <c r="N3" s="479" t="s">
        <v>66</v>
      </c>
      <c r="O3" s="478" t="s">
        <v>65</v>
      </c>
      <c r="P3" s="479" t="s">
        <v>66</v>
      </c>
      <c r="Q3" s="478" t="s">
        <v>65</v>
      </c>
      <c r="R3" s="479" t="s">
        <v>66</v>
      </c>
      <c r="S3" s="478" t="s">
        <v>65</v>
      </c>
      <c r="T3" s="479" t="s">
        <v>66</v>
      </c>
    </row>
    <row r="4" spans="1:20" ht="12.75">
      <c r="A4" s="196" t="s">
        <v>636</v>
      </c>
      <c r="B4" s="457" t="s">
        <v>393</v>
      </c>
      <c r="C4" s="480" t="s">
        <v>68</v>
      </c>
      <c r="D4" s="481" t="s">
        <v>643</v>
      </c>
      <c r="E4" s="480" t="s">
        <v>68</v>
      </c>
      <c r="F4" s="481" t="s">
        <v>643</v>
      </c>
      <c r="G4" s="480" t="s">
        <v>68</v>
      </c>
      <c r="H4" s="481" t="s">
        <v>643</v>
      </c>
      <c r="I4" s="480" t="s">
        <v>68</v>
      </c>
      <c r="J4" s="481" t="s">
        <v>643</v>
      </c>
      <c r="K4" s="480" t="s">
        <v>68</v>
      </c>
      <c r="L4" s="481" t="s">
        <v>643</v>
      </c>
      <c r="M4" s="480" t="s">
        <v>0</v>
      </c>
      <c r="N4" s="481" t="s">
        <v>643</v>
      </c>
      <c r="O4" s="480" t="s">
        <v>68</v>
      </c>
      <c r="P4" s="481" t="s">
        <v>643</v>
      </c>
      <c r="Q4" s="480" t="s">
        <v>68</v>
      </c>
      <c r="R4" s="481" t="s">
        <v>643</v>
      </c>
      <c r="S4" s="480" t="s">
        <v>68</v>
      </c>
      <c r="T4" s="481" t="s">
        <v>643</v>
      </c>
    </row>
    <row r="5" spans="1:20" ht="13.5" thickBot="1">
      <c r="A5" s="184">
        <v>1</v>
      </c>
      <c r="B5" s="449">
        <v>2</v>
      </c>
      <c r="C5" s="449">
        <v>3</v>
      </c>
      <c r="D5" s="198">
        <v>4</v>
      </c>
      <c r="E5" s="449">
        <v>3</v>
      </c>
      <c r="F5" s="198">
        <v>4</v>
      </c>
      <c r="G5" s="449">
        <v>3</v>
      </c>
      <c r="H5" s="198">
        <v>4</v>
      </c>
      <c r="I5" s="449">
        <v>3</v>
      </c>
      <c r="J5" s="198">
        <v>4</v>
      </c>
      <c r="K5" s="449">
        <v>3</v>
      </c>
      <c r="L5" s="198">
        <v>4</v>
      </c>
      <c r="M5" s="449">
        <v>3</v>
      </c>
      <c r="N5" s="198">
        <v>4</v>
      </c>
      <c r="O5" s="449">
        <v>3</v>
      </c>
      <c r="P5" s="198">
        <v>4</v>
      </c>
      <c r="Q5" s="449">
        <v>3</v>
      </c>
      <c r="R5" s="198">
        <v>4</v>
      </c>
      <c r="S5" s="449">
        <v>3</v>
      </c>
      <c r="T5" s="198">
        <v>4</v>
      </c>
    </row>
    <row r="6" spans="1:20" ht="40.5" customHeight="1">
      <c r="A6" s="678" t="s">
        <v>10</v>
      </c>
      <c r="B6" s="681" t="s">
        <v>399</v>
      </c>
      <c r="C6" s="466">
        <f aca="true" t="shared" si="0" ref="C6:T6">C7+C13+C14</f>
        <v>0</v>
      </c>
      <c r="D6" s="467">
        <f t="shared" si="0"/>
        <v>0</v>
      </c>
      <c r="E6" s="466">
        <f t="shared" si="0"/>
        <v>0</v>
      </c>
      <c r="F6" s="474">
        <f t="shared" si="0"/>
        <v>0</v>
      </c>
      <c r="G6" s="466">
        <f t="shared" si="0"/>
        <v>0</v>
      </c>
      <c r="H6" s="474">
        <f t="shared" si="0"/>
        <v>0</v>
      </c>
      <c r="I6" s="466">
        <f t="shared" si="0"/>
        <v>0</v>
      </c>
      <c r="J6" s="474">
        <f t="shared" si="0"/>
        <v>0</v>
      </c>
      <c r="K6" s="466">
        <f t="shared" si="0"/>
        <v>0</v>
      </c>
      <c r="L6" s="474">
        <f t="shared" si="0"/>
        <v>0</v>
      </c>
      <c r="M6" s="466">
        <f t="shared" si="0"/>
        <v>0</v>
      </c>
      <c r="N6" s="474">
        <f t="shared" si="0"/>
        <v>0</v>
      </c>
      <c r="O6" s="466">
        <f t="shared" si="0"/>
        <v>0</v>
      </c>
      <c r="P6" s="474">
        <f t="shared" si="0"/>
        <v>0</v>
      </c>
      <c r="Q6" s="466">
        <f t="shared" si="0"/>
        <v>0</v>
      </c>
      <c r="R6" s="474">
        <f t="shared" si="0"/>
        <v>0</v>
      </c>
      <c r="S6" s="466">
        <f t="shared" si="0"/>
        <v>0</v>
      </c>
      <c r="T6" s="474">
        <f t="shared" si="0"/>
        <v>0</v>
      </c>
    </row>
    <row r="7" spans="1:20" ht="52.5">
      <c r="A7" s="675" t="s">
        <v>18</v>
      </c>
      <c r="B7" s="470" t="s">
        <v>401</v>
      </c>
      <c r="C7" s="182">
        <f aca="true" t="shared" si="1" ref="C7:D14">E7+G7+I7+K7+M7+O7+Q7+S7+C24+E24+G24</f>
        <v>0</v>
      </c>
      <c r="D7" s="183">
        <f t="shared" si="1"/>
        <v>0</v>
      </c>
      <c r="E7" s="153"/>
      <c r="F7" s="154"/>
      <c r="G7" s="300"/>
      <c r="H7" s="154"/>
      <c r="I7" s="461"/>
      <c r="J7" s="154"/>
      <c r="K7" s="461"/>
      <c r="L7" s="154"/>
      <c r="M7" s="461"/>
      <c r="N7" s="154"/>
      <c r="O7" s="461"/>
      <c r="P7" s="154"/>
      <c r="Q7" s="461"/>
      <c r="R7" s="154"/>
      <c r="S7" s="461"/>
      <c r="T7" s="154"/>
    </row>
    <row r="8" spans="1:20" ht="39">
      <c r="A8" s="675" t="s">
        <v>17</v>
      </c>
      <c r="B8" s="470" t="s">
        <v>530</v>
      </c>
      <c r="C8" s="182">
        <f t="shared" si="1"/>
        <v>0</v>
      </c>
      <c r="D8" s="183">
        <f t="shared" si="1"/>
        <v>0</v>
      </c>
      <c r="E8" s="153"/>
      <c r="F8" s="154"/>
      <c r="G8" s="300"/>
      <c r="H8" s="154"/>
      <c r="I8" s="461"/>
      <c r="J8" s="154"/>
      <c r="K8" s="461"/>
      <c r="L8" s="154"/>
      <c r="M8" s="461"/>
      <c r="N8" s="154"/>
      <c r="O8" s="461"/>
      <c r="P8" s="154"/>
      <c r="Q8" s="461"/>
      <c r="R8" s="154"/>
      <c r="S8" s="461"/>
      <c r="T8" s="154"/>
    </row>
    <row r="9" spans="1:20" ht="12.75">
      <c r="A9" s="676" t="s">
        <v>11</v>
      </c>
      <c r="B9" s="470" t="s">
        <v>531</v>
      </c>
      <c r="C9" s="182">
        <f t="shared" si="1"/>
        <v>0</v>
      </c>
      <c r="D9" s="183">
        <f t="shared" si="1"/>
        <v>0</v>
      </c>
      <c r="E9" s="153"/>
      <c r="F9" s="154"/>
      <c r="G9" s="300"/>
      <c r="H9" s="154"/>
      <c r="I9" s="461"/>
      <c r="J9" s="154"/>
      <c r="K9" s="461"/>
      <c r="L9" s="154"/>
      <c r="M9" s="461"/>
      <c r="N9" s="154"/>
      <c r="O9" s="461"/>
      <c r="P9" s="154"/>
      <c r="Q9" s="461"/>
      <c r="R9" s="154"/>
      <c r="S9" s="461"/>
      <c r="T9" s="154"/>
    </row>
    <row r="10" spans="1:20" ht="12.75">
      <c r="A10" s="676" t="s">
        <v>12</v>
      </c>
      <c r="B10" s="471" t="s">
        <v>532</v>
      </c>
      <c r="C10" s="182">
        <f t="shared" si="1"/>
        <v>0</v>
      </c>
      <c r="D10" s="183">
        <f t="shared" si="1"/>
        <v>0</v>
      </c>
      <c r="E10" s="153"/>
      <c r="F10" s="154"/>
      <c r="G10" s="300"/>
      <c r="H10" s="154"/>
      <c r="I10" s="461"/>
      <c r="J10" s="154"/>
      <c r="K10" s="461"/>
      <c r="L10" s="154"/>
      <c r="M10" s="461"/>
      <c r="N10" s="154"/>
      <c r="O10" s="461"/>
      <c r="P10" s="154"/>
      <c r="Q10" s="461"/>
      <c r="R10" s="154"/>
      <c r="S10" s="461"/>
      <c r="T10" s="154"/>
    </row>
    <row r="11" spans="1:20" ht="12.75">
      <c r="A11" s="676" t="s">
        <v>13</v>
      </c>
      <c r="B11" s="471" t="s">
        <v>533</v>
      </c>
      <c r="C11" s="182">
        <f t="shared" si="1"/>
        <v>0</v>
      </c>
      <c r="D11" s="183">
        <f t="shared" si="1"/>
        <v>0</v>
      </c>
      <c r="E11" s="182"/>
      <c r="F11" s="183"/>
      <c r="G11" s="434"/>
      <c r="H11" s="183"/>
      <c r="I11" s="256"/>
      <c r="J11" s="183"/>
      <c r="K11" s="256"/>
      <c r="L11" s="183"/>
      <c r="M11" s="256"/>
      <c r="N11" s="183"/>
      <c r="O11" s="256"/>
      <c r="P11" s="183"/>
      <c r="Q11" s="256"/>
      <c r="R11" s="183"/>
      <c r="S11" s="256"/>
      <c r="T11" s="183"/>
    </row>
    <row r="12" spans="1:20" ht="12.75">
      <c r="A12" s="676" t="s">
        <v>14</v>
      </c>
      <c r="B12" s="471" t="s">
        <v>534</v>
      </c>
      <c r="C12" s="182">
        <f t="shared" si="1"/>
        <v>0</v>
      </c>
      <c r="D12" s="183">
        <f t="shared" si="1"/>
        <v>0</v>
      </c>
      <c r="E12" s="153"/>
      <c r="F12" s="154"/>
      <c r="G12" s="300"/>
      <c r="H12" s="154"/>
      <c r="I12" s="461"/>
      <c r="J12" s="154"/>
      <c r="K12" s="461"/>
      <c r="L12" s="154"/>
      <c r="M12" s="461"/>
      <c r="N12" s="154"/>
      <c r="O12" s="461"/>
      <c r="P12" s="154"/>
      <c r="Q12" s="461"/>
      <c r="R12" s="154"/>
      <c r="S12" s="461"/>
      <c r="T12" s="154"/>
    </row>
    <row r="13" spans="1:20" ht="12.75">
      <c r="A13" s="676" t="s">
        <v>15</v>
      </c>
      <c r="B13" s="471" t="s">
        <v>405</v>
      </c>
      <c r="C13" s="182">
        <f t="shared" si="1"/>
        <v>0</v>
      </c>
      <c r="D13" s="183">
        <f t="shared" si="1"/>
        <v>0</v>
      </c>
      <c r="E13" s="153"/>
      <c r="F13" s="154"/>
      <c r="G13" s="300"/>
      <c r="H13" s="154"/>
      <c r="I13" s="461"/>
      <c r="J13" s="154"/>
      <c r="K13" s="461"/>
      <c r="L13" s="154"/>
      <c r="M13" s="461"/>
      <c r="N13" s="154"/>
      <c r="O13" s="461"/>
      <c r="P13" s="154"/>
      <c r="Q13" s="461"/>
      <c r="R13" s="154"/>
      <c r="S13" s="461"/>
      <c r="T13" s="154"/>
    </row>
    <row r="14" spans="1:20" ht="13.5" thickBot="1">
      <c r="A14" s="677" t="s">
        <v>16</v>
      </c>
      <c r="B14" s="472" t="s">
        <v>407</v>
      </c>
      <c r="C14" s="184">
        <f t="shared" si="1"/>
        <v>0</v>
      </c>
      <c r="D14" s="198">
        <f t="shared" si="1"/>
        <v>0</v>
      </c>
      <c r="E14" s="459"/>
      <c r="F14" s="464"/>
      <c r="G14" s="482"/>
      <c r="H14" s="464"/>
      <c r="I14" s="463"/>
      <c r="J14" s="464"/>
      <c r="K14" s="463"/>
      <c r="L14" s="464"/>
      <c r="M14" s="463"/>
      <c r="N14" s="464"/>
      <c r="O14" s="463"/>
      <c r="P14" s="464"/>
      <c r="Q14" s="463"/>
      <c r="R14" s="464"/>
      <c r="S14" s="463"/>
      <c r="T14" s="464"/>
    </row>
    <row r="18" spans="1:14" ht="13.5" thickBot="1">
      <c r="A18" s="465"/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</row>
    <row r="19" spans="1:14" ht="13.5" thickBot="1">
      <c r="A19" s="679"/>
      <c r="B19" s="680"/>
      <c r="C19" s="870" t="s">
        <v>631</v>
      </c>
      <c r="D19" s="869"/>
      <c r="E19" s="484" t="s">
        <v>632</v>
      </c>
      <c r="F19" s="485"/>
      <c r="G19" s="868" t="s">
        <v>609</v>
      </c>
      <c r="H19" s="869"/>
      <c r="I19" s="868" t="s">
        <v>69</v>
      </c>
      <c r="J19" s="869"/>
      <c r="K19" s="868" t="s">
        <v>70</v>
      </c>
      <c r="L19" s="869"/>
      <c r="M19" s="868" t="s">
        <v>635</v>
      </c>
      <c r="N19" s="869"/>
    </row>
    <row r="20" spans="1:14" ht="12.75">
      <c r="A20" s="456" t="s">
        <v>390</v>
      </c>
      <c r="B20" s="468"/>
      <c r="C20" s="478" t="s">
        <v>65</v>
      </c>
      <c r="D20" s="479" t="s">
        <v>65</v>
      </c>
      <c r="E20" s="478" t="s">
        <v>65</v>
      </c>
      <c r="F20" s="479" t="s">
        <v>66</v>
      </c>
      <c r="G20" s="478" t="s">
        <v>65</v>
      </c>
      <c r="H20" s="479" t="s">
        <v>66</v>
      </c>
      <c r="I20" s="478" t="s">
        <v>65</v>
      </c>
      <c r="J20" s="479" t="s">
        <v>66</v>
      </c>
      <c r="K20" s="478" t="s">
        <v>65</v>
      </c>
      <c r="L20" s="479" t="s">
        <v>66</v>
      </c>
      <c r="M20" s="478" t="s">
        <v>67</v>
      </c>
      <c r="N20" s="479" t="s">
        <v>66</v>
      </c>
    </row>
    <row r="21" spans="1:14" ht="12.75">
      <c r="A21" s="196" t="s">
        <v>636</v>
      </c>
      <c r="B21" s="457" t="s">
        <v>393</v>
      </c>
      <c r="C21" s="480" t="s">
        <v>68</v>
      </c>
      <c r="D21" s="481" t="s">
        <v>643</v>
      </c>
      <c r="E21" s="480" t="s">
        <v>68</v>
      </c>
      <c r="F21" s="481" t="s">
        <v>643</v>
      </c>
      <c r="G21" s="480" t="s">
        <v>68</v>
      </c>
      <c r="H21" s="481" t="s">
        <v>643</v>
      </c>
      <c r="I21" s="480" t="s">
        <v>68</v>
      </c>
      <c r="J21" s="481" t="s">
        <v>643</v>
      </c>
      <c r="K21" s="480" t="s">
        <v>68</v>
      </c>
      <c r="L21" s="481" t="s">
        <v>643</v>
      </c>
      <c r="M21" s="480" t="s">
        <v>0</v>
      </c>
      <c r="N21" s="481" t="s">
        <v>643</v>
      </c>
    </row>
    <row r="22" spans="1:14" ht="13.5" thickBot="1">
      <c r="A22" s="184">
        <v>1</v>
      </c>
      <c r="B22" s="449">
        <v>2</v>
      </c>
      <c r="C22" s="449">
        <v>3</v>
      </c>
      <c r="D22" s="198">
        <v>4</v>
      </c>
      <c r="E22" s="449">
        <v>3</v>
      </c>
      <c r="F22" s="198">
        <v>4</v>
      </c>
      <c r="G22" s="449">
        <v>3</v>
      </c>
      <c r="H22" s="198">
        <v>4</v>
      </c>
      <c r="I22" s="449">
        <v>3</v>
      </c>
      <c r="J22" s="198">
        <v>4</v>
      </c>
      <c r="K22" s="449">
        <v>3</v>
      </c>
      <c r="L22" s="198">
        <v>4</v>
      </c>
      <c r="M22" s="449">
        <v>3</v>
      </c>
      <c r="N22" s="198">
        <v>4</v>
      </c>
    </row>
    <row r="23" spans="1:14" ht="39">
      <c r="A23" s="678" t="s">
        <v>10</v>
      </c>
      <c r="B23" s="667" t="s">
        <v>399</v>
      </c>
      <c r="C23" s="466">
        <f aca="true" t="shared" si="2" ref="C23:N23">C24+C30+C31</f>
        <v>0</v>
      </c>
      <c r="D23" s="467">
        <f t="shared" si="2"/>
        <v>0</v>
      </c>
      <c r="E23" s="466">
        <f t="shared" si="2"/>
        <v>0</v>
      </c>
      <c r="F23" s="467">
        <f t="shared" si="2"/>
        <v>0</v>
      </c>
      <c r="G23" s="466">
        <f t="shared" si="2"/>
        <v>0</v>
      </c>
      <c r="H23" s="467">
        <f t="shared" si="2"/>
        <v>0</v>
      </c>
      <c r="I23" s="473">
        <f t="shared" si="2"/>
        <v>0</v>
      </c>
      <c r="J23" s="467">
        <f t="shared" si="2"/>
        <v>0</v>
      </c>
      <c r="K23" s="466">
        <f t="shared" si="2"/>
        <v>0</v>
      </c>
      <c r="L23" s="467">
        <f t="shared" si="2"/>
        <v>0</v>
      </c>
      <c r="M23" s="466">
        <f t="shared" si="2"/>
        <v>0</v>
      </c>
      <c r="N23" s="467">
        <f t="shared" si="2"/>
        <v>0</v>
      </c>
    </row>
    <row r="24" spans="1:14" ht="52.5">
      <c r="A24" s="675" t="s">
        <v>18</v>
      </c>
      <c r="B24" s="668" t="s">
        <v>401</v>
      </c>
      <c r="C24" s="256"/>
      <c r="D24" s="183"/>
      <c r="E24" s="300"/>
      <c r="F24" s="154"/>
      <c r="G24" s="182">
        <f>I24+K24+M24</f>
        <v>0</v>
      </c>
      <c r="H24" s="458">
        <f>J24+L24+N24</f>
        <v>0</v>
      </c>
      <c r="I24" s="300"/>
      <c r="J24" s="154"/>
      <c r="K24" s="461"/>
      <c r="L24" s="154"/>
      <c r="M24" s="461"/>
      <c r="N24" s="154"/>
    </row>
    <row r="25" spans="1:14" ht="39">
      <c r="A25" s="675" t="s">
        <v>17</v>
      </c>
      <c r="B25" s="668" t="s">
        <v>530</v>
      </c>
      <c r="C25" s="256"/>
      <c r="D25" s="183"/>
      <c r="E25" s="300"/>
      <c r="F25" s="154"/>
      <c r="G25" s="182">
        <f aca="true" t="shared" si="3" ref="G25:G31">I25+K25+M25</f>
        <v>0</v>
      </c>
      <c r="H25" s="458">
        <f aca="true" t="shared" si="4" ref="H25:H31">J25+L25+N25</f>
        <v>0</v>
      </c>
      <c r="I25" s="300"/>
      <c r="J25" s="154"/>
      <c r="K25" s="461"/>
      <c r="L25" s="154"/>
      <c r="M25" s="461"/>
      <c r="N25" s="154"/>
    </row>
    <row r="26" spans="1:14" ht="12.75">
      <c r="A26" s="676" t="s">
        <v>11</v>
      </c>
      <c r="B26" s="668" t="s">
        <v>531</v>
      </c>
      <c r="C26" s="256"/>
      <c r="D26" s="183"/>
      <c r="E26" s="300"/>
      <c r="F26" s="154"/>
      <c r="G26" s="182">
        <f t="shared" si="3"/>
        <v>0</v>
      </c>
      <c r="H26" s="458">
        <f t="shared" si="4"/>
        <v>0</v>
      </c>
      <c r="I26" s="300"/>
      <c r="J26" s="154"/>
      <c r="K26" s="461"/>
      <c r="L26" s="154"/>
      <c r="M26" s="461"/>
      <c r="N26" s="154"/>
    </row>
    <row r="27" spans="1:14" ht="12.75">
      <c r="A27" s="676" t="s">
        <v>12</v>
      </c>
      <c r="B27" s="670" t="s">
        <v>532</v>
      </c>
      <c r="C27" s="256"/>
      <c r="D27" s="183"/>
      <c r="E27" s="300"/>
      <c r="F27" s="154"/>
      <c r="G27" s="182">
        <f t="shared" si="3"/>
        <v>0</v>
      </c>
      <c r="H27" s="458">
        <f t="shared" si="4"/>
        <v>0</v>
      </c>
      <c r="I27" s="300"/>
      <c r="J27" s="154"/>
      <c r="K27" s="461"/>
      <c r="L27" s="154"/>
      <c r="M27" s="461"/>
      <c r="N27" s="154"/>
    </row>
    <row r="28" spans="1:14" ht="12.75">
      <c r="A28" s="676" t="s">
        <v>13</v>
      </c>
      <c r="B28" s="471" t="s">
        <v>533</v>
      </c>
      <c r="C28" s="256"/>
      <c r="D28" s="183"/>
      <c r="E28" s="434"/>
      <c r="F28" s="183"/>
      <c r="G28" s="182">
        <f t="shared" si="3"/>
        <v>0</v>
      </c>
      <c r="H28" s="458">
        <f t="shared" si="4"/>
        <v>0</v>
      </c>
      <c r="I28" s="434"/>
      <c r="J28" s="183"/>
      <c r="K28" s="256"/>
      <c r="L28" s="183"/>
      <c r="M28" s="256"/>
      <c r="N28" s="183"/>
    </row>
    <row r="29" spans="1:14" ht="12.75">
      <c r="A29" s="676" t="s">
        <v>14</v>
      </c>
      <c r="B29" s="471" t="s">
        <v>534</v>
      </c>
      <c r="C29" s="256"/>
      <c r="D29" s="183"/>
      <c r="E29" s="300"/>
      <c r="F29" s="154"/>
      <c r="G29" s="182">
        <f t="shared" si="3"/>
        <v>0</v>
      </c>
      <c r="H29" s="458">
        <f t="shared" si="4"/>
        <v>0</v>
      </c>
      <c r="I29" s="300"/>
      <c r="J29" s="154"/>
      <c r="K29" s="461"/>
      <c r="L29" s="154"/>
      <c r="M29" s="461"/>
      <c r="N29" s="154"/>
    </row>
    <row r="30" spans="1:14" ht="12.75">
      <c r="A30" s="676" t="s">
        <v>15</v>
      </c>
      <c r="B30" s="670" t="s">
        <v>405</v>
      </c>
      <c r="C30" s="256"/>
      <c r="D30" s="183"/>
      <c r="E30" s="300"/>
      <c r="F30" s="154"/>
      <c r="G30" s="182">
        <f t="shared" si="3"/>
        <v>0</v>
      </c>
      <c r="H30" s="458">
        <f t="shared" si="4"/>
        <v>0</v>
      </c>
      <c r="I30" s="300"/>
      <c r="J30" s="154"/>
      <c r="K30" s="461"/>
      <c r="L30" s="154"/>
      <c r="M30" s="461"/>
      <c r="N30" s="154"/>
    </row>
    <row r="31" spans="1:14" ht="13.5" thickBot="1">
      <c r="A31" s="677" t="s">
        <v>16</v>
      </c>
      <c r="B31" s="672" t="s">
        <v>407</v>
      </c>
      <c r="C31" s="449"/>
      <c r="D31" s="198"/>
      <c r="E31" s="482"/>
      <c r="F31" s="464"/>
      <c r="G31" s="184">
        <f t="shared" si="3"/>
        <v>0</v>
      </c>
      <c r="H31" s="462">
        <f t="shared" si="4"/>
        <v>0</v>
      </c>
      <c r="I31" s="482"/>
      <c r="J31" s="464"/>
      <c r="K31" s="463"/>
      <c r="L31" s="464"/>
      <c r="M31" s="463"/>
      <c r="N31" s="464"/>
    </row>
  </sheetData>
  <mergeCells count="7">
    <mergeCell ref="M19:N19"/>
    <mergeCell ref="A1:G1"/>
    <mergeCell ref="C2:D2"/>
    <mergeCell ref="C19:D19"/>
    <mergeCell ref="G19:H19"/>
    <mergeCell ref="I19:J19"/>
    <mergeCell ref="K19:L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C15" sqref="C15"/>
    </sheetView>
  </sheetViews>
  <sheetFormatPr defaultColWidth="9.00390625" defaultRowHeight="12.75"/>
  <cols>
    <col min="1" max="1" width="38.875" style="4" customWidth="1"/>
    <col min="2" max="2" width="4.875" style="4" customWidth="1"/>
    <col min="3" max="3" width="13.50390625" style="4" customWidth="1"/>
    <col min="4" max="4" width="13.375" style="4" customWidth="1"/>
    <col min="5" max="5" width="11.375" style="4" customWidth="1"/>
    <col min="6" max="6" width="11.50390625" style="4" customWidth="1"/>
    <col min="7" max="7" width="9.875" style="4" customWidth="1"/>
  </cols>
  <sheetData>
    <row r="1" spans="5:6" ht="12.75">
      <c r="E1" s="104" t="s">
        <v>71</v>
      </c>
      <c r="F1" s="104"/>
    </row>
    <row r="2" spans="1:6" ht="15">
      <c r="A2" s="203" t="s">
        <v>72</v>
      </c>
      <c r="B2" s="203"/>
      <c r="C2" s="203"/>
      <c r="D2" s="487"/>
      <c r="E2" s="104" t="s">
        <v>73</v>
      </c>
      <c r="F2" s="104"/>
    </row>
    <row r="3" spans="1:6" ht="15">
      <c r="A3" s="203" t="s">
        <v>74</v>
      </c>
      <c r="B3" s="203"/>
      <c r="C3" s="203"/>
      <c r="D3" s="487"/>
      <c r="E3" s="104" t="s">
        <v>75</v>
      </c>
      <c r="F3" s="104"/>
    </row>
    <row r="5" ht="12.75">
      <c r="A5" s="65" t="s">
        <v>76</v>
      </c>
    </row>
    <row r="6" spans="6:7" ht="12.75">
      <c r="F6" s="104" t="s">
        <v>77</v>
      </c>
      <c r="G6" s="104"/>
    </row>
    <row r="7" spans="2:7" ht="12.75">
      <c r="B7" s="6"/>
      <c r="F7" s="104" t="s">
        <v>78</v>
      </c>
      <c r="G7" s="104"/>
    </row>
    <row r="8" spans="1:2" ht="12.75">
      <c r="A8" s="4" t="s">
        <v>453</v>
      </c>
      <c r="B8" s="6"/>
    </row>
    <row r="9" ht="13.5" thickBot="1">
      <c r="A9" s="4" t="s">
        <v>79</v>
      </c>
    </row>
    <row r="10" spans="1:8" ht="12.75">
      <c r="A10" s="206"/>
      <c r="B10" s="208" t="s">
        <v>80</v>
      </c>
      <c r="C10" s="208" t="s">
        <v>81</v>
      </c>
      <c r="D10" s="488" t="s">
        <v>82</v>
      </c>
      <c r="E10" s="427"/>
      <c r="F10" s="427"/>
      <c r="G10" s="428"/>
      <c r="H10" s="268"/>
    </row>
    <row r="11" spans="1:8" ht="12.75">
      <c r="A11" s="210"/>
      <c r="B11" s="211" t="s">
        <v>460</v>
      </c>
      <c r="C11" s="211" t="s">
        <v>83</v>
      </c>
      <c r="D11" s="211" t="s">
        <v>84</v>
      </c>
      <c r="E11" s="211" t="s">
        <v>85</v>
      </c>
      <c r="F11" s="211" t="s">
        <v>86</v>
      </c>
      <c r="G11" s="212" t="s">
        <v>87</v>
      </c>
      <c r="H11" s="268"/>
    </row>
    <row r="12" spans="1:8" ht="12.75">
      <c r="A12" s="210" t="s">
        <v>88</v>
      </c>
      <c r="B12" s="211"/>
      <c r="C12" s="489" t="s">
        <v>89</v>
      </c>
      <c r="D12" s="489" t="s">
        <v>90</v>
      </c>
      <c r="E12" s="211" t="s">
        <v>91</v>
      </c>
      <c r="F12" s="211" t="s">
        <v>91</v>
      </c>
      <c r="G12" s="212"/>
      <c r="H12" s="268"/>
    </row>
    <row r="13" spans="1:8" ht="12.75">
      <c r="A13" s="490"/>
      <c r="B13" s="222"/>
      <c r="C13" s="222"/>
      <c r="D13" s="491" t="s">
        <v>92</v>
      </c>
      <c r="E13" s="222"/>
      <c r="F13" s="222"/>
      <c r="G13" s="361"/>
      <c r="H13" s="268"/>
    </row>
    <row r="14" spans="1:8" ht="13.5" thickBot="1">
      <c r="A14" s="312" t="s">
        <v>93</v>
      </c>
      <c r="B14" s="225" t="s">
        <v>94</v>
      </c>
      <c r="C14" s="499">
        <v>1</v>
      </c>
      <c r="D14" s="499">
        <v>2</v>
      </c>
      <c r="E14" s="499">
        <v>3</v>
      </c>
      <c r="F14" s="499">
        <v>4</v>
      </c>
      <c r="G14" s="500">
        <v>5</v>
      </c>
      <c r="H14" s="268"/>
    </row>
    <row r="15" spans="1:8" ht="30">
      <c r="A15" s="542" t="s">
        <v>115</v>
      </c>
      <c r="B15" s="543" t="s">
        <v>399</v>
      </c>
      <c r="C15" s="544">
        <f>Лист26!C8</f>
        <v>0</v>
      </c>
      <c r="D15" s="544">
        <f>Лист26!D8</f>
        <v>0</v>
      </c>
      <c r="E15" s="544">
        <f>Лист26!E8</f>
        <v>0</v>
      </c>
      <c r="F15" s="544">
        <f>Лист26!F8</f>
        <v>0</v>
      </c>
      <c r="G15" s="545">
        <f>Лист26!G8</f>
        <v>0</v>
      </c>
      <c r="H15" s="268"/>
    </row>
    <row r="16" spans="1:8" ht="30">
      <c r="A16" s="492" t="s">
        <v>116</v>
      </c>
      <c r="B16" s="217" t="s">
        <v>412</v>
      </c>
      <c r="C16" s="541">
        <f>Лист26!C9</f>
        <v>0</v>
      </c>
      <c r="D16" s="541">
        <f>Лист26!D9</f>
        <v>0</v>
      </c>
      <c r="E16" s="541">
        <f>Лист26!E9</f>
        <v>0</v>
      </c>
      <c r="F16" s="541">
        <f>Лист26!F9</f>
        <v>0</v>
      </c>
      <c r="G16" s="546">
        <f>Лист26!G9</f>
        <v>0</v>
      </c>
      <c r="H16" s="268"/>
    </row>
    <row r="17" spans="1:8" ht="45">
      <c r="A17" s="493" t="s">
        <v>498</v>
      </c>
      <c r="B17" s="217" t="s">
        <v>95</v>
      </c>
      <c r="C17" s="541">
        <f>Лист26!C10</f>
        <v>0</v>
      </c>
      <c r="D17" s="541">
        <f>Лист26!D10</f>
        <v>0</v>
      </c>
      <c r="E17" s="541">
        <f>Лист26!E10</f>
        <v>0</v>
      </c>
      <c r="F17" s="541">
        <f>Лист26!F10</f>
        <v>0</v>
      </c>
      <c r="G17" s="546">
        <f>Лист26!G10</f>
        <v>0</v>
      </c>
      <c r="H17" s="268"/>
    </row>
    <row r="18" spans="1:8" ht="15">
      <c r="A18" s="492" t="s">
        <v>96</v>
      </c>
      <c r="B18" s="217" t="s">
        <v>414</v>
      </c>
      <c r="C18" s="541">
        <f>Лист26!C11</f>
        <v>0</v>
      </c>
      <c r="D18" s="541">
        <f>Лист26!D11</f>
        <v>0</v>
      </c>
      <c r="E18" s="541">
        <f>Лист26!E11</f>
        <v>0</v>
      </c>
      <c r="F18" s="541">
        <f>Лист26!F11</f>
        <v>0</v>
      </c>
      <c r="G18" s="546">
        <f>Лист26!G11</f>
        <v>0</v>
      </c>
      <c r="H18" s="268"/>
    </row>
    <row r="19" spans="1:8" ht="45">
      <c r="A19" s="492" t="s">
        <v>117</v>
      </c>
      <c r="B19" s="217" t="s">
        <v>417</v>
      </c>
      <c r="C19" s="541">
        <f>Лист26!C12</f>
        <v>0</v>
      </c>
      <c r="D19" s="541">
        <f>Лист26!D12</f>
        <v>0</v>
      </c>
      <c r="E19" s="541">
        <f>Лист26!E12</f>
        <v>0</v>
      </c>
      <c r="F19" s="541">
        <f>Лист26!F12</f>
        <v>0</v>
      </c>
      <c r="G19" s="546">
        <f>Лист26!G12</f>
        <v>0</v>
      </c>
      <c r="H19" s="268"/>
    </row>
    <row r="20" spans="1:8" ht="30">
      <c r="A20" s="492" t="s">
        <v>118</v>
      </c>
      <c r="B20" s="217" t="s">
        <v>418</v>
      </c>
      <c r="C20" s="541">
        <f>Лист26!C13</f>
        <v>0</v>
      </c>
      <c r="D20" s="541">
        <f>Лист26!D13</f>
        <v>0</v>
      </c>
      <c r="E20" s="541">
        <f>Лист26!E13</f>
        <v>0</v>
      </c>
      <c r="F20" s="541">
        <f>Лист26!F13</f>
        <v>0</v>
      </c>
      <c r="G20" s="546">
        <f>Лист26!G13</f>
        <v>0</v>
      </c>
      <c r="H20" s="268"/>
    </row>
    <row r="21" spans="1:8" ht="30">
      <c r="A21" s="492" t="s">
        <v>119</v>
      </c>
      <c r="B21" s="217" t="s">
        <v>97</v>
      </c>
      <c r="C21" s="541">
        <f>Лист26!C14</f>
        <v>0</v>
      </c>
      <c r="D21" s="541">
        <f>Лист26!D14</f>
        <v>0</v>
      </c>
      <c r="E21" s="541">
        <f>Лист26!E14</f>
        <v>0</v>
      </c>
      <c r="F21" s="541">
        <f>Лист26!F14</f>
        <v>0</v>
      </c>
      <c r="G21" s="546">
        <f>Лист26!G14</f>
        <v>0</v>
      </c>
      <c r="H21" s="268"/>
    </row>
    <row r="22" spans="1:8" ht="15">
      <c r="A22" s="492" t="s">
        <v>120</v>
      </c>
      <c r="B22" s="217" t="s">
        <v>98</v>
      </c>
      <c r="C22" s="541">
        <f>Лист26!C15</f>
        <v>0</v>
      </c>
      <c r="D22" s="541">
        <f>Лист26!D15</f>
        <v>0</v>
      </c>
      <c r="E22" s="541">
        <f>Лист26!E15</f>
        <v>0</v>
      </c>
      <c r="F22" s="541">
        <f>Лист26!F15</f>
        <v>0</v>
      </c>
      <c r="G22" s="546">
        <f>Лист26!G15</f>
        <v>0</v>
      </c>
      <c r="H22" s="268"/>
    </row>
    <row r="23" spans="1:8" ht="15">
      <c r="A23" s="492" t="s">
        <v>121</v>
      </c>
      <c r="B23" s="217" t="s">
        <v>99</v>
      </c>
      <c r="C23" s="541">
        <f>Лист26!C16</f>
        <v>0</v>
      </c>
      <c r="D23" s="541">
        <f>Лист26!D16</f>
        <v>0</v>
      </c>
      <c r="E23" s="541">
        <f>Лист26!E16</f>
        <v>0</v>
      </c>
      <c r="F23" s="541">
        <f>Лист26!F16</f>
        <v>0</v>
      </c>
      <c r="G23" s="546">
        <f>Лист26!G16</f>
        <v>0</v>
      </c>
      <c r="H23" s="268"/>
    </row>
    <row r="24" spans="1:8" ht="15">
      <c r="A24" s="492" t="s">
        <v>100</v>
      </c>
      <c r="B24" s="217" t="s">
        <v>480</v>
      </c>
      <c r="C24" s="541">
        <f>Лист26!C17</f>
        <v>0</v>
      </c>
      <c r="D24" s="541">
        <f>Лист26!D17</f>
        <v>0</v>
      </c>
      <c r="E24" s="541">
        <f>Лист26!E17</f>
        <v>0</v>
      </c>
      <c r="F24" s="541">
        <f>Лист26!F17</f>
        <v>0</v>
      </c>
      <c r="G24" s="546">
        <f>Лист26!G17</f>
        <v>0</v>
      </c>
      <c r="H24" s="268"/>
    </row>
    <row r="25" spans="1:8" ht="15">
      <c r="A25" s="492" t="s">
        <v>101</v>
      </c>
      <c r="B25" s="217" t="s">
        <v>102</v>
      </c>
      <c r="C25" s="541">
        <f>Лист26!C18</f>
        <v>0</v>
      </c>
      <c r="D25" s="541">
        <f>Лист26!D18</f>
        <v>0</v>
      </c>
      <c r="E25" s="541">
        <f>Лист26!E18</f>
        <v>0</v>
      </c>
      <c r="F25" s="541">
        <f>Лист26!F18</f>
        <v>0</v>
      </c>
      <c r="G25" s="546">
        <f>Лист26!G18</f>
        <v>0</v>
      </c>
      <c r="H25" s="268"/>
    </row>
    <row r="26" spans="1:8" ht="15" thickBot="1">
      <c r="A26" s="549" t="s">
        <v>556</v>
      </c>
      <c r="B26" s="28" t="s">
        <v>103</v>
      </c>
      <c r="C26" s="550">
        <f>Лист26!C19</f>
        <v>0</v>
      </c>
      <c r="D26" s="550">
        <f>Лист26!D19</f>
        <v>0</v>
      </c>
      <c r="E26" s="550">
        <f>Лист26!E19</f>
        <v>0</v>
      </c>
      <c r="F26" s="550">
        <f>Лист26!F19</f>
        <v>0</v>
      </c>
      <c r="G26" s="551">
        <f>Лист26!G19</f>
        <v>0</v>
      </c>
      <c r="H26" s="268"/>
    </row>
    <row r="27" spans="1:8" ht="55.5" thickBot="1">
      <c r="A27" s="552" t="s">
        <v>217</v>
      </c>
      <c r="B27" s="553" t="s">
        <v>104</v>
      </c>
      <c r="C27" s="554">
        <f>Лист26!C20</f>
        <v>0</v>
      </c>
      <c r="D27" s="554">
        <f>Лист26!D20</f>
        <v>0</v>
      </c>
      <c r="E27" s="554">
        <f>Лист26!E20</f>
        <v>0</v>
      </c>
      <c r="F27" s="554">
        <f>Лист26!F20</f>
        <v>0</v>
      </c>
      <c r="G27" s="555">
        <f>Лист26!G20</f>
        <v>0</v>
      </c>
      <c r="H27" s="268"/>
    </row>
    <row r="28" spans="1:8" ht="45">
      <c r="A28" s="492" t="s">
        <v>218</v>
      </c>
      <c r="B28" s="217" t="s">
        <v>105</v>
      </c>
      <c r="C28" s="541">
        <f>Лист26!C21</f>
        <v>0</v>
      </c>
      <c r="D28" s="541">
        <f>Лист26!D21</f>
        <v>0</v>
      </c>
      <c r="E28" s="541">
        <f>Лист26!E21</f>
        <v>0</v>
      </c>
      <c r="F28" s="541">
        <f>Лист26!F21</f>
        <v>0</v>
      </c>
      <c r="G28" s="546">
        <f>Лист26!G21</f>
        <v>0</v>
      </c>
      <c r="H28" s="268"/>
    </row>
    <row r="29" spans="1:8" ht="75">
      <c r="A29" s="492" t="s">
        <v>219</v>
      </c>
      <c r="B29" s="217" t="s">
        <v>641</v>
      </c>
      <c r="C29" s="541">
        <f>Лист26!C22</f>
        <v>0</v>
      </c>
      <c r="D29" s="541">
        <f>Лист26!D22</f>
        <v>0</v>
      </c>
      <c r="E29" s="541">
        <f>Лист26!E22</f>
        <v>0</v>
      </c>
      <c r="F29" s="541">
        <f>Лист26!F22</f>
        <v>0</v>
      </c>
      <c r="G29" s="546">
        <f>Лист26!G22</f>
        <v>0</v>
      </c>
      <c r="H29" s="268"/>
    </row>
    <row r="30" spans="1:8" ht="30">
      <c r="A30" s="493" t="s">
        <v>220</v>
      </c>
      <c r="B30" s="217" t="s">
        <v>106</v>
      </c>
      <c r="C30" s="541">
        <f>Лист26!C23</f>
        <v>0</v>
      </c>
      <c r="D30" s="541">
        <f>Лист26!D23</f>
        <v>0</v>
      </c>
      <c r="E30" s="541">
        <f>Лист26!E23</f>
        <v>0</v>
      </c>
      <c r="F30" s="541">
        <f>Лист26!F23</f>
        <v>0</v>
      </c>
      <c r="G30" s="546">
        <f>Лист26!G23</f>
        <v>0</v>
      </c>
      <c r="H30" s="268"/>
    </row>
    <row r="31" spans="1:8" ht="15">
      <c r="A31" s="492" t="s">
        <v>107</v>
      </c>
      <c r="B31" s="217" t="s">
        <v>108</v>
      </c>
      <c r="C31" s="541">
        <f>Лист26!C24</f>
        <v>0</v>
      </c>
      <c r="D31" s="541">
        <f>Лист26!D24</f>
        <v>0</v>
      </c>
      <c r="E31" s="541">
        <f>Лист26!E24</f>
        <v>0</v>
      </c>
      <c r="F31" s="541">
        <f>Лист26!F24</f>
        <v>0</v>
      </c>
      <c r="G31" s="546">
        <f>Лист26!G24</f>
        <v>0</v>
      </c>
      <c r="H31" s="268"/>
    </row>
    <row r="32" spans="1:8" ht="45">
      <c r="A32" s="492" t="s">
        <v>221</v>
      </c>
      <c r="B32" s="217" t="s">
        <v>640</v>
      </c>
      <c r="C32" s="541">
        <f>Лист26!C25</f>
        <v>0</v>
      </c>
      <c r="D32" s="541">
        <f>Лист26!D25</f>
        <v>0</v>
      </c>
      <c r="E32" s="541">
        <f>Лист26!E25</f>
        <v>0</v>
      </c>
      <c r="F32" s="541">
        <f>Лист26!F25</f>
        <v>0</v>
      </c>
      <c r="G32" s="546">
        <f>Лист26!G25</f>
        <v>0</v>
      </c>
      <c r="H32" s="268"/>
    </row>
    <row r="33" spans="1:8" ht="30">
      <c r="A33" s="492" t="s">
        <v>222</v>
      </c>
      <c r="B33" s="217" t="s">
        <v>109</v>
      </c>
      <c r="C33" s="541">
        <f>Лист26!C26</f>
        <v>0</v>
      </c>
      <c r="D33" s="541">
        <f>Лист26!D26</f>
        <v>0</v>
      </c>
      <c r="E33" s="541">
        <f>Лист26!E26</f>
        <v>0</v>
      </c>
      <c r="F33" s="541">
        <f>Лист26!F26</f>
        <v>0</v>
      </c>
      <c r="G33" s="546">
        <f>Лист26!G26</f>
        <v>0</v>
      </c>
      <c r="H33" s="268"/>
    </row>
    <row r="34" spans="1:8" ht="30">
      <c r="A34" s="492" t="s">
        <v>223</v>
      </c>
      <c r="B34" s="217" t="s">
        <v>110</v>
      </c>
      <c r="C34" s="541">
        <f>Лист26!C27</f>
        <v>0</v>
      </c>
      <c r="D34" s="541">
        <f>Лист26!D27</f>
        <v>0</v>
      </c>
      <c r="E34" s="541">
        <f>Лист26!E27</f>
        <v>0</v>
      </c>
      <c r="F34" s="541">
        <f>Лист26!F27</f>
        <v>0</v>
      </c>
      <c r="G34" s="546">
        <f>Лист26!G27</f>
        <v>0</v>
      </c>
      <c r="H34" s="268"/>
    </row>
    <row r="35" spans="1:8" ht="15">
      <c r="A35" s="492" t="s">
        <v>111</v>
      </c>
      <c r="B35" s="217" t="s">
        <v>112</v>
      </c>
      <c r="C35" s="541">
        <f>Лист26!C28</f>
        <v>0</v>
      </c>
      <c r="D35" s="541">
        <f>Лист26!D28</f>
        <v>0</v>
      </c>
      <c r="E35" s="541">
        <f>Лист26!E28</f>
        <v>0</v>
      </c>
      <c r="F35" s="541">
        <f>Лист26!F28</f>
        <v>0</v>
      </c>
      <c r="G35" s="546">
        <f>Лист26!G28</f>
        <v>0</v>
      </c>
      <c r="H35" s="268"/>
    </row>
    <row r="36" spans="1:8" ht="30" thickBot="1">
      <c r="A36" s="498" t="s">
        <v>224</v>
      </c>
      <c r="B36" s="496" t="s">
        <v>113</v>
      </c>
      <c r="C36" s="547">
        <f>Лист26!C29</f>
        <v>0</v>
      </c>
      <c r="D36" s="547">
        <f>Лист26!D29</f>
        <v>0</v>
      </c>
      <c r="E36" s="547">
        <f>Лист26!E29</f>
        <v>0</v>
      </c>
      <c r="F36" s="547">
        <f>Лист26!F29</f>
        <v>0</v>
      </c>
      <c r="G36" s="548">
        <f>Лист26!G29</f>
        <v>0</v>
      </c>
      <c r="H36" s="268"/>
    </row>
    <row r="39" spans="1:13" ht="15">
      <c r="A39" s="204" t="s">
        <v>114</v>
      </c>
      <c r="B39" s="204"/>
      <c r="C39" s="204"/>
      <c r="D39" s="204" t="s">
        <v>490</v>
      </c>
      <c r="E39" s="204"/>
      <c r="F39" s="204"/>
      <c r="G39" s="204"/>
      <c r="H39" s="278"/>
      <c r="I39" s="278"/>
      <c r="J39" s="278"/>
      <c r="K39" s="278"/>
      <c r="L39" s="278"/>
      <c r="M39" s="278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1">
      <selection activeCell="C2" sqref="C2:G2"/>
    </sheetView>
  </sheetViews>
  <sheetFormatPr defaultColWidth="9.00390625" defaultRowHeight="12.75"/>
  <cols>
    <col min="1" max="1" width="21.625" style="4" customWidth="1"/>
    <col min="2" max="2" width="4.875" style="4" customWidth="1"/>
    <col min="3" max="3" width="5.50390625" style="4" customWidth="1"/>
    <col min="4" max="4" width="7.00390625" style="4" customWidth="1"/>
    <col min="5" max="5" width="4.625" style="4" customWidth="1"/>
    <col min="6" max="6" width="5.375" style="4" customWidth="1"/>
    <col min="7" max="7" width="5.50390625" style="4" customWidth="1"/>
    <col min="8" max="8" width="6.375" style="0" customWidth="1"/>
    <col min="9" max="9" width="7.00390625" style="0" customWidth="1"/>
    <col min="10" max="10" width="5.375" style="0" customWidth="1"/>
    <col min="11" max="11" width="5.875" style="0" customWidth="1"/>
    <col min="12" max="12" width="5.12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125" style="0" customWidth="1"/>
    <col min="17" max="17" width="4.875" style="0" customWidth="1"/>
    <col min="18" max="18" width="5.50390625" style="0" customWidth="1"/>
    <col min="19" max="19" width="6.875" style="0" customWidth="1"/>
    <col min="20" max="20" width="5.125" style="0" customWidth="1"/>
    <col min="21" max="21" width="6.625" style="0" customWidth="1"/>
    <col min="22" max="22" width="4.875" style="0" customWidth="1"/>
    <col min="23" max="23" width="6.00390625" style="0" customWidth="1"/>
    <col min="24" max="24" width="7.00390625" style="0" customWidth="1"/>
    <col min="25" max="25" width="5.00390625" style="0" customWidth="1"/>
    <col min="26" max="26" width="6.375" style="0" customWidth="1"/>
    <col min="27" max="27" width="5.625" style="0" customWidth="1"/>
  </cols>
  <sheetData>
    <row r="1" ht="13.5" thickBot="1">
      <c r="A1" s="93" t="s">
        <v>225</v>
      </c>
    </row>
    <row r="2" spans="1:27" ht="15.75" thickBot="1">
      <c r="A2" s="203"/>
      <c r="C2" s="864" t="s">
        <v>638</v>
      </c>
      <c r="D2" s="865"/>
      <c r="E2" s="865"/>
      <c r="F2" s="865"/>
      <c r="G2" s="866"/>
      <c r="H2" s="857" t="s">
        <v>625</v>
      </c>
      <c r="I2" s="858"/>
      <c r="J2" s="858"/>
      <c r="K2" s="858"/>
      <c r="L2" s="859"/>
      <c r="M2" s="857" t="s">
        <v>626</v>
      </c>
      <c r="N2" s="858"/>
      <c r="O2" s="858"/>
      <c r="P2" s="858"/>
      <c r="Q2" s="859"/>
      <c r="R2" s="857" t="s">
        <v>601</v>
      </c>
      <c r="S2" s="858"/>
      <c r="T2" s="858"/>
      <c r="U2" s="858"/>
      <c r="V2" s="859"/>
      <c r="W2" s="857" t="s">
        <v>627</v>
      </c>
      <c r="X2" s="858"/>
      <c r="Y2" s="858"/>
      <c r="Z2" s="858"/>
      <c r="AA2" s="859"/>
    </row>
    <row r="3" spans="1:27" ht="12.75">
      <c r="A3" s="206"/>
      <c r="B3" s="208" t="s">
        <v>80</v>
      </c>
      <c r="C3" s="206" t="s">
        <v>81</v>
      </c>
      <c r="D3" s="871" t="s">
        <v>236</v>
      </c>
      <c r="E3" s="814"/>
      <c r="F3" s="814"/>
      <c r="G3" s="815"/>
      <c r="H3" s="206" t="s">
        <v>81</v>
      </c>
      <c r="I3" s="871" t="s">
        <v>236</v>
      </c>
      <c r="J3" s="814"/>
      <c r="K3" s="814"/>
      <c r="L3" s="815"/>
      <c r="M3" s="206" t="s">
        <v>81</v>
      </c>
      <c r="N3" s="871" t="s">
        <v>236</v>
      </c>
      <c r="O3" s="814"/>
      <c r="P3" s="814"/>
      <c r="Q3" s="815"/>
      <c r="R3" s="206" t="s">
        <v>81</v>
      </c>
      <c r="S3" s="871" t="s">
        <v>236</v>
      </c>
      <c r="T3" s="814"/>
      <c r="U3" s="814"/>
      <c r="V3" s="815"/>
      <c r="W3" s="206" t="s">
        <v>81</v>
      </c>
      <c r="X3" s="871" t="s">
        <v>236</v>
      </c>
      <c r="Y3" s="814"/>
      <c r="Z3" s="814"/>
      <c r="AA3" s="815"/>
    </row>
    <row r="4" spans="1:27" ht="12.75">
      <c r="A4" s="210"/>
      <c r="B4" s="211" t="s">
        <v>460</v>
      </c>
      <c r="C4" s="210" t="s">
        <v>228</v>
      </c>
      <c r="D4" s="211" t="s">
        <v>227</v>
      </c>
      <c r="E4" s="211" t="s">
        <v>230</v>
      </c>
      <c r="F4" s="211" t="s">
        <v>234</v>
      </c>
      <c r="G4" s="212" t="s">
        <v>235</v>
      </c>
      <c r="H4" s="210" t="s">
        <v>228</v>
      </c>
      <c r="I4" s="211" t="s">
        <v>227</v>
      </c>
      <c r="J4" s="211" t="s">
        <v>230</v>
      </c>
      <c r="K4" s="211" t="s">
        <v>234</v>
      </c>
      <c r="L4" s="212" t="s">
        <v>235</v>
      </c>
      <c r="M4" s="210" t="s">
        <v>228</v>
      </c>
      <c r="N4" s="211" t="s">
        <v>227</v>
      </c>
      <c r="O4" s="211" t="s">
        <v>230</v>
      </c>
      <c r="P4" s="211" t="s">
        <v>234</v>
      </c>
      <c r="Q4" s="212" t="s">
        <v>235</v>
      </c>
      <c r="R4" s="210" t="s">
        <v>228</v>
      </c>
      <c r="S4" s="211" t="s">
        <v>227</v>
      </c>
      <c r="T4" s="211" t="s">
        <v>230</v>
      </c>
      <c r="U4" s="211" t="s">
        <v>234</v>
      </c>
      <c r="V4" s="212" t="s">
        <v>235</v>
      </c>
      <c r="W4" s="210" t="s">
        <v>228</v>
      </c>
      <c r="X4" s="211" t="s">
        <v>227</v>
      </c>
      <c r="Y4" s="211" t="s">
        <v>230</v>
      </c>
      <c r="Z4" s="211" t="s">
        <v>234</v>
      </c>
      <c r="AA4" s="212" t="s">
        <v>235</v>
      </c>
    </row>
    <row r="5" spans="1:27" ht="12.75">
      <c r="A5" s="210" t="s">
        <v>88</v>
      </c>
      <c r="B5" s="211"/>
      <c r="C5" s="210" t="s">
        <v>229</v>
      </c>
      <c r="D5" s="211" t="s">
        <v>232</v>
      </c>
      <c r="E5" s="211" t="s">
        <v>231</v>
      </c>
      <c r="F5" s="211" t="s">
        <v>231</v>
      </c>
      <c r="G5" s="212"/>
      <c r="H5" s="210" t="s">
        <v>229</v>
      </c>
      <c r="I5" s="211" t="s">
        <v>232</v>
      </c>
      <c r="J5" s="211" t="s">
        <v>231</v>
      </c>
      <c r="K5" s="211" t="s">
        <v>231</v>
      </c>
      <c r="L5" s="212"/>
      <c r="M5" s="210" t="s">
        <v>229</v>
      </c>
      <c r="N5" s="211" t="s">
        <v>232</v>
      </c>
      <c r="O5" s="211" t="s">
        <v>231</v>
      </c>
      <c r="P5" s="211" t="s">
        <v>231</v>
      </c>
      <c r="Q5" s="212"/>
      <c r="R5" s="210" t="s">
        <v>229</v>
      </c>
      <c r="S5" s="211" t="s">
        <v>232</v>
      </c>
      <c r="T5" s="211" t="s">
        <v>231</v>
      </c>
      <c r="U5" s="211" t="s">
        <v>231</v>
      </c>
      <c r="V5" s="212"/>
      <c r="W5" s="210" t="s">
        <v>229</v>
      </c>
      <c r="X5" s="211" t="s">
        <v>232</v>
      </c>
      <c r="Y5" s="211" t="s">
        <v>231</v>
      </c>
      <c r="Z5" s="211" t="s">
        <v>231</v>
      </c>
      <c r="AA5" s="212"/>
    </row>
    <row r="6" spans="1:27" ht="12.75">
      <c r="A6" s="490"/>
      <c r="B6" s="222"/>
      <c r="C6" s="490"/>
      <c r="D6" s="222" t="s">
        <v>233</v>
      </c>
      <c r="E6" s="222"/>
      <c r="F6" s="222"/>
      <c r="G6" s="361"/>
      <c r="H6" s="490"/>
      <c r="I6" s="222" t="s">
        <v>233</v>
      </c>
      <c r="J6" s="222"/>
      <c r="K6" s="222"/>
      <c r="L6" s="361"/>
      <c r="M6" s="490"/>
      <c r="N6" s="222"/>
      <c r="O6" s="222"/>
      <c r="P6" s="222"/>
      <c r="Q6" s="361"/>
      <c r="R6" s="490"/>
      <c r="S6" s="222" t="s">
        <v>233</v>
      </c>
      <c r="T6" s="222"/>
      <c r="U6" s="222"/>
      <c r="V6" s="361"/>
      <c r="W6" s="490"/>
      <c r="X6" s="222" t="s">
        <v>233</v>
      </c>
      <c r="Y6" s="222"/>
      <c r="Z6" s="222"/>
      <c r="AA6" s="361"/>
    </row>
    <row r="7" spans="1:27" ht="13.5" thickBot="1">
      <c r="A7" s="312" t="s">
        <v>93</v>
      </c>
      <c r="B7" s="225" t="s">
        <v>94</v>
      </c>
      <c r="C7" s="539">
        <v>1</v>
      </c>
      <c r="D7" s="527">
        <v>2</v>
      </c>
      <c r="E7" s="527">
        <v>3</v>
      </c>
      <c r="F7" s="527">
        <v>4</v>
      </c>
      <c r="G7" s="537">
        <v>5</v>
      </c>
      <c r="H7" s="520">
        <v>1</v>
      </c>
      <c r="I7" s="499">
        <v>2</v>
      </c>
      <c r="J7" s="499">
        <v>3</v>
      </c>
      <c r="K7" s="499">
        <v>4</v>
      </c>
      <c r="L7" s="500">
        <v>5</v>
      </c>
      <c r="M7" s="520">
        <v>1</v>
      </c>
      <c r="N7" s="499">
        <v>2</v>
      </c>
      <c r="O7" s="499">
        <v>3</v>
      </c>
      <c r="P7" s="499">
        <v>4</v>
      </c>
      <c r="Q7" s="500">
        <v>5</v>
      </c>
      <c r="R7" s="520">
        <v>1</v>
      </c>
      <c r="S7" s="499">
        <v>2</v>
      </c>
      <c r="T7" s="499">
        <v>3</v>
      </c>
      <c r="U7" s="499">
        <v>4</v>
      </c>
      <c r="V7" s="500">
        <v>5</v>
      </c>
      <c r="W7" s="520">
        <v>1</v>
      </c>
      <c r="X7" s="499">
        <v>2</v>
      </c>
      <c r="Y7" s="499">
        <v>3</v>
      </c>
      <c r="Z7" s="499">
        <v>4</v>
      </c>
      <c r="AA7" s="500">
        <v>5</v>
      </c>
    </row>
    <row r="8" spans="1:27" ht="15.75" customHeight="1">
      <c r="A8" s="501" t="s">
        <v>248</v>
      </c>
      <c r="B8" s="516" t="s">
        <v>399</v>
      </c>
      <c r="C8" s="534">
        <f>SUM(D8:G8)</f>
        <v>0</v>
      </c>
      <c r="D8" s="535">
        <f>I8+N8+S8+X8+D39+I39+N39+S39+X39+D72+I72</f>
        <v>0</v>
      </c>
      <c r="E8" s="535">
        <f>J8+O8+T8+Y8+E39+J39+O39+T39+Y39+E72+J72</f>
        <v>0</v>
      </c>
      <c r="F8" s="535">
        <f>K8+P8+U8+Z8+F39+K39+P39+U39+Z39+F72+K72</f>
        <v>0</v>
      </c>
      <c r="G8" s="536">
        <f>L8+Q8+V8+AA8+G39+L39+Q39+V39+AA39+G72+L72</f>
        <v>0</v>
      </c>
      <c r="H8" s="515">
        <f>SUM(I8:L8)</f>
        <v>0</v>
      </c>
      <c r="I8" s="502"/>
      <c r="J8" s="494"/>
      <c r="K8" s="494"/>
      <c r="L8" s="503"/>
      <c r="M8" s="523">
        <f>SUM(N8:Q8)</f>
        <v>0</v>
      </c>
      <c r="N8" s="502"/>
      <c r="O8" s="494"/>
      <c r="P8" s="494"/>
      <c r="Q8" s="503"/>
      <c r="R8" s="523">
        <f>SUM(S8:V8)</f>
        <v>0</v>
      </c>
      <c r="S8" s="502"/>
      <c r="T8" s="494"/>
      <c r="U8" s="494"/>
      <c r="V8" s="503"/>
      <c r="W8" s="523">
        <f>SUM(X8:AA8)</f>
        <v>0</v>
      </c>
      <c r="X8" s="502"/>
      <c r="Y8" s="494"/>
      <c r="Z8" s="494"/>
      <c r="AA8" s="503"/>
    </row>
    <row r="9" spans="1:27" ht="12.75">
      <c r="A9" s="501" t="s">
        <v>237</v>
      </c>
      <c r="B9" s="516" t="s">
        <v>412</v>
      </c>
      <c r="C9" s="523">
        <f aca="true" t="shared" si="0" ref="C9:C19">SUM(D9:G9)</f>
        <v>0</v>
      </c>
      <c r="D9" s="192">
        <f aca="true" t="shared" si="1" ref="D9:D19">I9+N9+S9+X9+D40+I40+N40+S40+X40+D73+I73</f>
        <v>0</v>
      </c>
      <c r="E9" s="192">
        <f aca="true" t="shared" si="2" ref="E9:E19">J9+O9+T9+Y9+E40+J40+O40+T40+Y40+E73+J73</f>
        <v>0</v>
      </c>
      <c r="F9" s="192">
        <f aca="true" t="shared" si="3" ref="F9:F19">K9+P9+U9+Z9+F40+K40+P40+U40+Z40+F73+K73</f>
        <v>0</v>
      </c>
      <c r="G9" s="453">
        <f aca="true" t="shared" si="4" ref="G9:G19">L9+Q9+V9+AA9+G40+L40+Q40+V40+AA40+G73+L73</f>
        <v>0</v>
      </c>
      <c r="H9" s="515">
        <f aca="true" t="shared" si="5" ref="H9:H19">SUM(I9:L9)</f>
        <v>0</v>
      </c>
      <c r="I9" s="502"/>
      <c r="J9" s="494"/>
      <c r="K9" s="494"/>
      <c r="L9" s="503"/>
      <c r="M9" s="523">
        <f aca="true" t="shared" si="6" ref="M9:M19">SUM(N9:Q9)</f>
        <v>0</v>
      </c>
      <c r="N9" s="502"/>
      <c r="O9" s="494"/>
      <c r="P9" s="494"/>
      <c r="Q9" s="503"/>
      <c r="R9" s="523">
        <f aca="true" t="shared" si="7" ref="R9:R19">SUM(S9:V9)</f>
        <v>0</v>
      </c>
      <c r="S9" s="502"/>
      <c r="T9" s="494"/>
      <c r="U9" s="494"/>
      <c r="V9" s="503"/>
      <c r="W9" s="523">
        <f aca="true" t="shared" si="8" ref="W9:W19">SUM(X9:AA9)</f>
        <v>0</v>
      </c>
      <c r="X9" s="502"/>
      <c r="Y9" s="494"/>
      <c r="Z9" s="494"/>
      <c r="AA9" s="503"/>
    </row>
    <row r="10" spans="1:27" ht="12.75">
      <c r="A10" s="504" t="s">
        <v>238</v>
      </c>
      <c r="B10" s="516" t="s">
        <v>95</v>
      </c>
      <c r="C10" s="523">
        <f t="shared" si="0"/>
        <v>0</v>
      </c>
      <c r="D10" s="192">
        <f t="shared" si="1"/>
        <v>0</v>
      </c>
      <c r="E10" s="192">
        <f t="shared" si="2"/>
        <v>0</v>
      </c>
      <c r="F10" s="192">
        <f t="shared" si="3"/>
        <v>0</v>
      </c>
      <c r="G10" s="453">
        <f t="shared" si="4"/>
        <v>0</v>
      </c>
      <c r="H10" s="515">
        <f t="shared" si="5"/>
        <v>0</v>
      </c>
      <c r="I10" s="502"/>
      <c r="J10" s="494"/>
      <c r="K10" s="494"/>
      <c r="L10" s="503"/>
      <c r="M10" s="523">
        <f t="shared" si="6"/>
        <v>0</v>
      </c>
      <c r="N10" s="502"/>
      <c r="O10" s="494"/>
      <c r="P10" s="494"/>
      <c r="Q10" s="503"/>
      <c r="R10" s="523">
        <f t="shared" si="7"/>
        <v>0</v>
      </c>
      <c r="S10" s="502"/>
      <c r="T10" s="494"/>
      <c r="U10" s="494"/>
      <c r="V10" s="503"/>
      <c r="W10" s="523">
        <f t="shared" si="8"/>
        <v>0</v>
      </c>
      <c r="X10" s="502"/>
      <c r="Y10" s="494"/>
      <c r="Z10" s="494"/>
      <c r="AA10" s="503"/>
    </row>
    <row r="11" spans="1:27" ht="15" customHeight="1">
      <c r="A11" s="501" t="s">
        <v>249</v>
      </c>
      <c r="B11" s="516" t="s">
        <v>414</v>
      </c>
      <c r="C11" s="523">
        <f t="shared" si="0"/>
        <v>0</v>
      </c>
      <c r="D11" s="192">
        <f t="shared" si="1"/>
        <v>0</v>
      </c>
      <c r="E11" s="192">
        <f t="shared" si="2"/>
        <v>0</v>
      </c>
      <c r="F11" s="192">
        <f t="shared" si="3"/>
        <v>0</v>
      </c>
      <c r="G11" s="453">
        <f t="shared" si="4"/>
        <v>0</v>
      </c>
      <c r="H11" s="515">
        <f t="shared" si="5"/>
        <v>0</v>
      </c>
      <c r="I11" s="502"/>
      <c r="J11" s="494"/>
      <c r="K11" s="494"/>
      <c r="L11" s="503"/>
      <c r="M11" s="523">
        <f t="shared" si="6"/>
        <v>0</v>
      </c>
      <c r="N11" s="502"/>
      <c r="O11" s="494"/>
      <c r="P11" s="494"/>
      <c r="Q11" s="503"/>
      <c r="R11" s="523">
        <f t="shared" si="7"/>
        <v>0</v>
      </c>
      <c r="S11" s="502"/>
      <c r="T11" s="494"/>
      <c r="U11" s="494"/>
      <c r="V11" s="503"/>
      <c r="W11" s="523">
        <f t="shared" si="8"/>
        <v>0</v>
      </c>
      <c r="X11" s="502"/>
      <c r="Y11" s="494"/>
      <c r="Z11" s="494"/>
      <c r="AA11" s="503"/>
    </row>
    <row r="12" spans="1:27" ht="24.75" customHeight="1">
      <c r="A12" s="501" t="s">
        <v>250</v>
      </c>
      <c r="B12" s="516" t="s">
        <v>417</v>
      </c>
      <c r="C12" s="523">
        <f t="shared" si="0"/>
        <v>0</v>
      </c>
      <c r="D12" s="192">
        <f t="shared" si="1"/>
        <v>0</v>
      </c>
      <c r="E12" s="192">
        <f t="shared" si="2"/>
        <v>0</v>
      </c>
      <c r="F12" s="192">
        <f t="shared" si="3"/>
        <v>0</v>
      </c>
      <c r="G12" s="453">
        <f t="shared" si="4"/>
        <v>0</v>
      </c>
      <c r="H12" s="515">
        <f t="shared" si="5"/>
        <v>0</v>
      </c>
      <c r="I12" s="502"/>
      <c r="J12" s="494"/>
      <c r="K12" s="494"/>
      <c r="L12" s="503"/>
      <c r="M12" s="523">
        <f t="shared" si="6"/>
        <v>0</v>
      </c>
      <c r="N12" s="502"/>
      <c r="O12" s="494"/>
      <c r="P12" s="494"/>
      <c r="Q12" s="503"/>
      <c r="R12" s="523">
        <f t="shared" si="7"/>
        <v>0</v>
      </c>
      <c r="S12" s="502"/>
      <c r="T12" s="494"/>
      <c r="U12" s="494"/>
      <c r="V12" s="503"/>
      <c r="W12" s="523">
        <f t="shared" si="8"/>
        <v>0</v>
      </c>
      <c r="X12" s="502"/>
      <c r="Y12" s="494"/>
      <c r="Z12" s="494"/>
      <c r="AA12" s="503"/>
    </row>
    <row r="13" spans="1:27" ht="24" customHeight="1">
      <c r="A13" s="501" t="s">
        <v>251</v>
      </c>
      <c r="B13" s="516" t="s">
        <v>418</v>
      </c>
      <c r="C13" s="523">
        <f t="shared" si="0"/>
        <v>0</v>
      </c>
      <c r="D13" s="192">
        <f t="shared" si="1"/>
        <v>0</v>
      </c>
      <c r="E13" s="192">
        <f t="shared" si="2"/>
        <v>0</v>
      </c>
      <c r="F13" s="192">
        <f t="shared" si="3"/>
        <v>0</v>
      </c>
      <c r="G13" s="453">
        <f t="shared" si="4"/>
        <v>0</v>
      </c>
      <c r="H13" s="515">
        <f t="shared" si="5"/>
        <v>0</v>
      </c>
      <c r="I13" s="502"/>
      <c r="J13" s="494"/>
      <c r="K13" s="494"/>
      <c r="L13" s="503"/>
      <c r="M13" s="523">
        <f t="shared" si="6"/>
        <v>0</v>
      </c>
      <c r="N13" s="502"/>
      <c r="O13" s="494"/>
      <c r="P13" s="494"/>
      <c r="Q13" s="503"/>
      <c r="R13" s="523">
        <f t="shared" si="7"/>
        <v>0</v>
      </c>
      <c r="S13" s="502"/>
      <c r="T13" s="494"/>
      <c r="U13" s="494"/>
      <c r="V13" s="503"/>
      <c r="W13" s="523">
        <f t="shared" si="8"/>
        <v>0</v>
      </c>
      <c r="X13" s="502"/>
      <c r="Y13" s="494"/>
      <c r="Z13" s="494"/>
      <c r="AA13" s="503"/>
    </row>
    <row r="14" spans="1:27" ht="18" customHeight="1">
      <c r="A14" s="501" t="s">
        <v>245</v>
      </c>
      <c r="B14" s="516" t="s">
        <v>97</v>
      </c>
      <c r="C14" s="523">
        <f t="shared" si="0"/>
        <v>0</v>
      </c>
      <c r="D14" s="192">
        <f t="shared" si="1"/>
        <v>0</v>
      </c>
      <c r="E14" s="192">
        <f t="shared" si="2"/>
        <v>0</v>
      </c>
      <c r="F14" s="192">
        <f t="shared" si="3"/>
        <v>0</v>
      </c>
      <c r="G14" s="453">
        <f t="shared" si="4"/>
        <v>0</v>
      </c>
      <c r="H14" s="515">
        <f t="shared" si="5"/>
        <v>0</v>
      </c>
      <c r="I14" s="502"/>
      <c r="J14" s="494"/>
      <c r="K14" s="494"/>
      <c r="L14" s="503"/>
      <c r="M14" s="523">
        <f t="shared" si="6"/>
        <v>0</v>
      </c>
      <c r="N14" s="502"/>
      <c r="O14" s="494"/>
      <c r="P14" s="494"/>
      <c r="Q14" s="503"/>
      <c r="R14" s="523">
        <f t="shared" si="7"/>
        <v>0</v>
      </c>
      <c r="S14" s="502"/>
      <c r="T14" s="494"/>
      <c r="U14" s="494"/>
      <c r="V14" s="503"/>
      <c r="W14" s="523">
        <f t="shared" si="8"/>
        <v>0</v>
      </c>
      <c r="X14" s="502"/>
      <c r="Y14" s="494"/>
      <c r="Z14" s="494"/>
      <c r="AA14" s="503"/>
    </row>
    <row r="15" spans="1:27" ht="12.75">
      <c r="A15" s="501" t="s">
        <v>246</v>
      </c>
      <c r="B15" s="517" t="s">
        <v>98</v>
      </c>
      <c r="C15" s="523">
        <f t="shared" si="0"/>
        <v>0</v>
      </c>
      <c r="D15" s="192">
        <f t="shared" si="1"/>
        <v>0</v>
      </c>
      <c r="E15" s="192">
        <f t="shared" si="2"/>
        <v>0</v>
      </c>
      <c r="F15" s="192">
        <f t="shared" si="3"/>
        <v>0</v>
      </c>
      <c r="G15" s="453">
        <f t="shared" si="4"/>
        <v>0</v>
      </c>
      <c r="H15" s="515">
        <f t="shared" si="5"/>
        <v>0</v>
      </c>
      <c r="I15" s="505"/>
      <c r="J15" s="31"/>
      <c r="K15" s="31"/>
      <c r="L15" s="503"/>
      <c r="M15" s="523">
        <f t="shared" si="6"/>
        <v>0</v>
      </c>
      <c r="N15" s="505"/>
      <c r="O15" s="31"/>
      <c r="P15" s="31"/>
      <c r="Q15" s="503"/>
      <c r="R15" s="523">
        <f t="shared" si="7"/>
        <v>0</v>
      </c>
      <c r="S15" s="505"/>
      <c r="T15" s="31"/>
      <c r="U15" s="31"/>
      <c r="V15" s="503"/>
      <c r="W15" s="523">
        <f t="shared" si="8"/>
        <v>0</v>
      </c>
      <c r="X15" s="505"/>
      <c r="Y15" s="31"/>
      <c r="Z15" s="31"/>
      <c r="AA15" s="503"/>
    </row>
    <row r="16" spans="1:27" ht="12.75">
      <c r="A16" s="501" t="s">
        <v>247</v>
      </c>
      <c r="B16" s="517" t="s">
        <v>99</v>
      </c>
      <c r="C16" s="523">
        <f t="shared" si="0"/>
        <v>0</v>
      </c>
      <c r="D16" s="192">
        <f t="shared" si="1"/>
        <v>0</v>
      </c>
      <c r="E16" s="192">
        <f t="shared" si="2"/>
        <v>0</v>
      </c>
      <c r="F16" s="192">
        <f t="shared" si="3"/>
        <v>0</v>
      </c>
      <c r="G16" s="453">
        <f t="shared" si="4"/>
        <v>0</v>
      </c>
      <c r="H16" s="515">
        <f t="shared" si="5"/>
        <v>0</v>
      </c>
      <c r="I16" s="502"/>
      <c r="J16" s="494"/>
      <c r="K16" s="494"/>
      <c r="L16" s="503"/>
      <c r="M16" s="523">
        <f t="shared" si="6"/>
        <v>0</v>
      </c>
      <c r="N16" s="502"/>
      <c r="O16" s="494"/>
      <c r="P16" s="494"/>
      <c r="Q16" s="503"/>
      <c r="R16" s="523">
        <f t="shared" si="7"/>
        <v>0</v>
      </c>
      <c r="S16" s="502"/>
      <c r="T16" s="494"/>
      <c r="U16" s="494"/>
      <c r="V16" s="503"/>
      <c r="W16" s="523">
        <f t="shared" si="8"/>
        <v>0</v>
      </c>
      <c r="X16" s="502"/>
      <c r="Y16" s="494"/>
      <c r="Z16" s="494"/>
      <c r="AA16" s="503"/>
    </row>
    <row r="17" spans="1:27" ht="15" customHeight="1">
      <c r="A17" s="501" t="s">
        <v>252</v>
      </c>
      <c r="B17" s="516" t="s">
        <v>480</v>
      </c>
      <c r="C17" s="523">
        <f t="shared" si="0"/>
        <v>0</v>
      </c>
      <c r="D17" s="192">
        <f t="shared" si="1"/>
        <v>0</v>
      </c>
      <c r="E17" s="192">
        <f t="shared" si="2"/>
        <v>0</v>
      </c>
      <c r="F17" s="192">
        <f t="shared" si="3"/>
        <v>0</v>
      </c>
      <c r="G17" s="453">
        <f t="shared" si="4"/>
        <v>0</v>
      </c>
      <c r="H17" s="515">
        <f t="shared" si="5"/>
        <v>0</v>
      </c>
      <c r="I17" s="502"/>
      <c r="J17" s="494"/>
      <c r="K17" s="494"/>
      <c r="L17" s="503"/>
      <c r="M17" s="523">
        <f t="shared" si="6"/>
        <v>0</v>
      </c>
      <c r="N17" s="502"/>
      <c r="O17" s="494"/>
      <c r="P17" s="494"/>
      <c r="Q17" s="503"/>
      <c r="R17" s="523">
        <f t="shared" si="7"/>
        <v>0</v>
      </c>
      <c r="S17" s="502"/>
      <c r="T17" s="494"/>
      <c r="U17" s="494"/>
      <c r="V17" s="503"/>
      <c r="W17" s="523">
        <f t="shared" si="8"/>
        <v>0</v>
      </c>
      <c r="X17" s="502"/>
      <c r="Y17" s="494"/>
      <c r="Z17" s="494"/>
      <c r="AA17" s="503"/>
    </row>
    <row r="18" spans="1:27" ht="14.25" customHeight="1">
      <c r="A18" s="501" t="s">
        <v>253</v>
      </c>
      <c r="B18" s="516" t="s">
        <v>102</v>
      </c>
      <c r="C18" s="523">
        <f t="shared" si="0"/>
        <v>0</v>
      </c>
      <c r="D18" s="192">
        <f t="shared" si="1"/>
        <v>0</v>
      </c>
      <c r="E18" s="192">
        <f t="shared" si="2"/>
        <v>0</v>
      </c>
      <c r="F18" s="192">
        <f t="shared" si="3"/>
        <v>0</v>
      </c>
      <c r="G18" s="453">
        <f t="shared" si="4"/>
        <v>0</v>
      </c>
      <c r="H18" s="515">
        <f t="shared" si="5"/>
        <v>0</v>
      </c>
      <c r="I18" s="502"/>
      <c r="J18" s="494"/>
      <c r="K18" s="494"/>
      <c r="L18" s="503"/>
      <c r="M18" s="523">
        <f t="shared" si="6"/>
        <v>0</v>
      </c>
      <c r="N18" s="502"/>
      <c r="O18" s="494"/>
      <c r="P18" s="494"/>
      <c r="Q18" s="503"/>
      <c r="R18" s="523">
        <f t="shared" si="7"/>
        <v>0</v>
      </c>
      <c r="S18" s="502"/>
      <c r="T18" s="494"/>
      <c r="U18" s="494"/>
      <c r="V18" s="503"/>
      <c r="W18" s="523">
        <f t="shared" si="8"/>
        <v>0</v>
      </c>
      <c r="X18" s="502"/>
      <c r="Y18" s="494"/>
      <c r="Z18" s="494"/>
      <c r="AA18" s="503"/>
    </row>
    <row r="19" spans="1:27" ht="13.5" thickBot="1">
      <c r="A19" s="506" t="s">
        <v>556</v>
      </c>
      <c r="B19" s="518" t="s">
        <v>103</v>
      </c>
      <c r="C19" s="526">
        <f t="shared" si="0"/>
        <v>0</v>
      </c>
      <c r="D19" s="202">
        <f t="shared" si="1"/>
        <v>0</v>
      </c>
      <c r="E19" s="202">
        <f t="shared" si="2"/>
        <v>0</v>
      </c>
      <c r="F19" s="202">
        <f t="shared" si="3"/>
        <v>0</v>
      </c>
      <c r="G19" s="454">
        <f t="shared" si="4"/>
        <v>0</v>
      </c>
      <c r="H19" s="538">
        <f t="shared" si="5"/>
        <v>0</v>
      </c>
      <c r="I19" s="507"/>
      <c r="J19" s="495"/>
      <c r="K19" s="495"/>
      <c r="L19" s="508"/>
      <c r="M19" s="526">
        <f t="shared" si="6"/>
        <v>0</v>
      </c>
      <c r="N19" s="507"/>
      <c r="O19" s="495"/>
      <c r="P19" s="495"/>
      <c r="Q19" s="508"/>
      <c r="R19" s="526">
        <f t="shared" si="7"/>
        <v>0</v>
      </c>
      <c r="S19" s="507"/>
      <c r="T19" s="495"/>
      <c r="U19" s="495"/>
      <c r="V19" s="508"/>
      <c r="W19" s="526">
        <f t="shared" si="8"/>
        <v>0</v>
      </c>
      <c r="X19" s="507"/>
      <c r="Y19" s="495"/>
      <c r="Z19" s="495"/>
      <c r="AA19" s="508"/>
    </row>
    <row r="20" spans="1:27" ht="65.25" customHeight="1" thickBot="1">
      <c r="A20" s="509" t="s">
        <v>241</v>
      </c>
      <c r="B20" s="519" t="s">
        <v>104</v>
      </c>
      <c r="C20" s="540">
        <f aca="true" t="shared" si="9" ref="C20:AA20">SUM(C8:C14)+SUM(C17:C19)</f>
        <v>0</v>
      </c>
      <c r="D20" s="529">
        <f t="shared" si="9"/>
        <v>0</v>
      </c>
      <c r="E20" s="529">
        <f t="shared" si="9"/>
        <v>0</v>
      </c>
      <c r="F20" s="529">
        <f t="shared" si="9"/>
        <v>0</v>
      </c>
      <c r="G20" s="530">
        <f t="shared" si="9"/>
        <v>0</v>
      </c>
      <c r="H20" s="521">
        <f t="shared" si="9"/>
        <v>0</v>
      </c>
      <c r="I20" s="513">
        <f t="shared" si="9"/>
        <v>0</v>
      </c>
      <c r="J20" s="513">
        <f t="shared" si="9"/>
        <v>0</v>
      </c>
      <c r="K20" s="513">
        <f t="shared" si="9"/>
        <v>0</v>
      </c>
      <c r="L20" s="522">
        <f t="shared" si="9"/>
        <v>0</v>
      </c>
      <c r="M20" s="521">
        <f t="shared" si="9"/>
        <v>0</v>
      </c>
      <c r="N20" s="513">
        <f t="shared" si="9"/>
        <v>0</v>
      </c>
      <c r="O20" s="513">
        <f t="shared" si="9"/>
        <v>0</v>
      </c>
      <c r="P20" s="513">
        <f t="shared" si="9"/>
        <v>0</v>
      </c>
      <c r="Q20" s="522">
        <f t="shared" si="9"/>
        <v>0</v>
      </c>
      <c r="R20" s="521">
        <f t="shared" si="9"/>
        <v>0</v>
      </c>
      <c r="S20" s="513">
        <f t="shared" si="9"/>
        <v>0</v>
      </c>
      <c r="T20" s="513">
        <f t="shared" si="9"/>
        <v>0</v>
      </c>
      <c r="U20" s="513">
        <f t="shared" si="9"/>
        <v>0</v>
      </c>
      <c r="V20" s="522">
        <f t="shared" si="9"/>
        <v>0</v>
      </c>
      <c r="W20" s="521">
        <f t="shared" si="9"/>
        <v>0</v>
      </c>
      <c r="X20" s="513">
        <f t="shared" si="9"/>
        <v>0</v>
      </c>
      <c r="Y20" s="513">
        <f t="shared" si="9"/>
        <v>0</v>
      </c>
      <c r="Z20" s="513">
        <f t="shared" si="9"/>
        <v>0</v>
      </c>
      <c r="AA20" s="522">
        <f t="shared" si="9"/>
        <v>0</v>
      </c>
    </row>
    <row r="21" spans="1:27" ht="38.25" customHeight="1">
      <c r="A21" s="501" t="s">
        <v>239</v>
      </c>
      <c r="B21" s="517" t="s">
        <v>105</v>
      </c>
      <c r="C21" s="534">
        <f>SUM(D21:G21)</f>
        <v>0</v>
      </c>
      <c r="D21" s="535">
        <f aca="true" t="shared" si="10" ref="D21:D29">I21+N21+S21+X21+D52+I52+N52+S52+X52+D85+I85</f>
        <v>0</v>
      </c>
      <c r="E21" s="535">
        <f aca="true" t="shared" si="11" ref="E21:E29">J21+O21+T21+Y21+E52+J52+O52+T52+Y52+E85+J85</f>
        <v>0</v>
      </c>
      <c r="F21" s="535">
        <f aca="true" t="shared" si="12" ref="F21:F29">K21+P21+U21+Z21+F52+K52+P52+U52+Z52+F85+K85</f>
        <v>0</v>
      </c>
      <c r="G21" s="536">
        <f aca="true" t="shared" si="13" ref="G21:G29">L21+Q21+V21+AA21+G52+L52+Q52+V52+AA52+G85+L85</f>
        <v>0</v>
      </c>
      <c r="H21" s="515">
        <f aca="true" t="shared" si="14" ref="H21:H26">SUM(I21:L21)</f>
        <v>0</v>
      </c>
      <c r="I21" s="502"/>
      <c r="J21" s="494"/>
      <c r="K21" s="494"/>
      <c r="L21" s="503"/>
      <c r="M21" s="523">
        <f aca="true" t="shared" si="15" ref="M21:M26">SUM(N21:Q21)</f>
        <v>0</v>
      </c>
      <c r="N21" s="502"/>
      <c r="O21" s="494"/>
      <c r="P21" s="494"/>
      <c r="Q21" s="503"/>
      <c r="R21" s="523">
        <f aca="true" t="shared" si="16" ref="R21:R26">SUM(S21:V21)</f>
        <v>0</v>
      </c>
      <c r="S21" s="502"/>
      <c r="T21" s="494"/>
      <c r="U21" s="494"/>
      <c r="V21" s="503"/>
      <c r="W21" s="523">
        <f aca="true" t="shared" si="17" ref="W21:W26">SUM(X21:AA21)</f>
        <v>0</v>
      </c>
      <c r="X21" s="502"/>
      <c r="Y21" s="494"/>
      <c r="Z21" s="494"/>
      <c r="AA21" s="503"/>
    </row>
    <row r="22" spans="1:27" ht="63" customHeight="1">
      <c r="A22" s="501" t="s">
        <v>240</v>
      </c>
      <c r="B22" s="517" t="s">
        <v>641</v>
      </c>
      <c r="C22" s="523">
        <f aca="true" t="shared" si="18" ref="C22:C28">SUM(D22:G22)</f>
        <v>0</v>
      </c>
      <c r="D22" s="192">
        <f t="shared" si="10"/>
        <v>0</v>
      </c>
      <c r="E22" s="192">
        <f t="shared" si="11"/>
        <v>0</v>
      </c>
      <c r="F22" s="192">
        <f t="shared" si="12"/>
        <v>0</v>
      </c>
      <c r="G22" s="453">
        <f t="shared" si="13"/>
        <v>0</v>
      </c>
      <c r="H22" s="515">
        <f t="shared" si="14"/>
        <v>0</v>
      </c>
      <c r="I22" s="502"/>
      <c r="J22" s="494"/>
      <c r="K22" s="494"/>
      <c r="L22" s="503"/>
      <c r="M22" s="523">
        <f t="shared" si="15"/>
        <v>0</v>
      </c>
      <c r="N22" s="502"/>
      <c r="O22" s="494"/>
      <c r="P22" s="494"/>
      <c r="Q22" s="503"/>
      <c r="R22" s="523">
        <f t="shared" si="16"/>
        <v>0</v>
      </c>
      <c r="S22" s="502"/>
      <c r="T22" s="494"/>
      <c r="U22" s="494"/>
      <c r="V22" s="503"/>
      <c r="W22" s="523">
        <f t="shared" si="17"/>
        <v>0</v>
      </c>
      <c r="X22" s="502"/>
      <c r="Y22" s="494"/>
      <c r="Z22" s="494"/>
      <c r="AA22" s="503"/>
    </row>
    <row r="23" spans="1:27" ht="17.25" customHeight="1">
      <c r="A23" s="504" t="s">
        <v>242</v>
      </c>
      <c r="B23" s="517" t="s">
        <v>106</v>
      </c>
      <c r="C23" s="523">
        <f t="shared" si="18"/>
        <v>0</v>
      </c>
      <c r="D23" s="192">
        <f t="shared" si="10"/>
        <v>0</v>
      </c>
      <c r="E23" s="192">
        <f t="shared" si="11"/>
        <v>0</v>
      </c>
      <c r="F23" s="192">
        <f t="shared" si="12"/>
        <v>0</v>
      </c>
      <c r="G23" s="453">
        <f t="shared" si="13"/>
        <v>0</v>
      </c>
      <c r="H23" s="515">
        <f t="shared" si="14"/>
        <v>0</v>
      </c>
      <c r="I23" s="505"/>
      <c r="J23" s="31"/>
      <c r="K23" s="31"/>
      <c r="L23" s="503"/>
      <c r="M23" s="523">
        <f t="shared" si="15"/>
        <v>0</v>
      </c>
      <c r="N23" s="505"/>
      <c r="O23" s="31"/>
      <c r="P23" s="31"/>
      <c r="Q23" s="503"/>
      <c r="R23" s="523">
        <f t="shared" si="16"/>
        <v>0</v>
      </c>
      <c r="S23" s="505"/>
      <c r="T23" s="31"/>
      <c r="U23" s="31"/>
      <c r="V23" s="503"/>
      <c r="W23" s="523">
        <f t="shared" si="17"/>
        <v>0</v>
      </c>
      <c r="X23" s="505"/>
      <c r="Y23" s="31"/>
      <c r="Z23" s="31"/>
      <c r="AA23" s="503"/>
    </row>
    <row r="24" spans="1:27" ht="12.75">
      <c r="A24" s="501" t="s">
        <v>107</v>
      </c>
      <c r="B24" s="517" t="s">
        <v>108</v>
      </c>
      <c r="C24" s="523">
        <f t="shared" si="18"/>
        <v>0</v>
      </c>
      <c r="D24" s="192">
        <f t="shared" si="10"/>
        <v>0</v>
      </c>
      <c r="E24" s="192">
        <f t="shared" si="11"/>
        <v>0</v>
      </c>
      <c r="F24" s="192">
        <f t="shared" si="12"/>
        <v>0</v>
      </c>
      <c r="G24" s="453">
        <f t="shared" si="13"/>
        <v>0</v>
      </c>
      <c r="H24" s="515">
        <f t="shared" si="14"/>
        <v>0</v>
      </c>
      <c r="I24" s="512"/>
      <c r="J24" s="494"/>
      <c r="K24" s="494"/>
      <c r="L24" s="503"/>
      <c r="M24" s="523">
        <f t="shared" si="15"/>
        <v>0</v>
      </c>
      <c r="N24" s="512"/>
      <c r="O24" s="494"/>
      <c r="P24" s="494"/>
      <c r="Q24" s="503"/>
      <c r="R24" s="523">
        <f t="shared" si="16"/>
        <v>0</v>
      </c>
      <c r="S24" s="512"/>
      <c r="T24" s="494"/>
      <c r="U24" s="494"/>
      <c r="V24" s="503"/>
      <c r="W24" s="523">
        <f t="shared" si="17"/>
        <v>0</v>
      </c>
      <c r="X24" s="512"/>
      <c r="Y24" s="494"/>
      <c r="Z24" s="494"/>
      <c r="AA24" s="503"/>
    </row>
    <row r="25" spans="1:27" ht="38.25" customHeight="1">
      <c r="A25" s="501" t="s">
        <v>243</v>
      </c>
      <c r="B25" s="517" t="s">
        <v>640</v>
      </c>
      <c r="C25" s="523">
        <f t="shared" si="18"/>
        <v>0</v>
      </c>
      <c r="D25" s="192">
        <f t="shared" si="10"/>
        <v>0</v>
      </c>
      <c r="E25" s="192">
        <f t="shared" si="11"/>
        <v>0</v>
      </c>
      <c r="F25" s="192">
        <f t="shared" si="12"/>
        <v>0</v>
      </c>
      <c r="G25" s="453">
        <f t="shared" si="13"/>
        <v>0</v>
      </c>
      <c r="H25" s="515">
        <f t="shared" si="14"/>
        <v>0</v>
      </c>
      <c r="I25" s="512"/>
      <c r="J25" s="494"/>
      <c r="K25" s="494"/>
      <c r="L25" s="503"/>
      <c r="M25" s="523">
        <f t="shared" si="15"/>
        <v>0</v>
      </c>
      <c r="N25" s="512"/>
      <c r="O25" s="494"/>
      <c r="P25" s="494"/>
      <c r="Q25" s="503"/>
      <c r="R25" s="523">
        <f t="shared" si="16"/>
        <v>0</v>
      </c>
      <c r="S25" s="512"/>
      <c r="T25" s="494"/>
      <c r="U25" s="494"/>
      <c r="V25" s="503"/>
      <c r="W25" s="523">
        <f t="shared" si="17"/>
        <v>0</v>
      </c>
      <c r="X25" s="512"/>
      <c r="Y25" s="494"/>
      <c r="Z25" s="494"/>
      <c r="AA25" s="503"/>
    </row>
    <row r="26" spans="1:27" ht="28.5" customHeight="1">
      <c r="A26" s="501" t="s">
        <v>244</v>
      </c>
      <c r="B26" s="517" t="s">
        <v>109</v>
      </c>
      <c r="C26" s="523">
        <f t="shared" si="18"/>
        <v>0</v>
      </c>
      <c r="D26" s="192">
        <f t="shared" si="10"/>
        <v>0</v>
      </c>
      <c r="E26" s="192">
        <f t="shared" si="11"/>
        <v>0</v>
      </c>
      <c r="F26" s="192">
        <f t="shared" si="12"/>
        <v>0</v>
      </c>
      <c r="G26" s="453">
        <f t="shared" si="13"/>
        <v>0</v>
      </c>
      <c r="H26" s="515">
        <f t="shared" si="14"/>
        <v>0</v>
      </c>
      <c r="I26" s="512"/>
      <c r="J26" s="494"/>
      <c r="K26" s="494"/>
      <c r="L26" s="503"/>
      <c r="M26" s="523">
        <f t="shared" si="15"/>
        <v>0</v>
      </c>
      <c r="N26" s="512"/>
      <c r="O26" s="494"/>
      <c r="P26" s="494"/>
      <c r="Q26" s="503"/>
      <c r="R26" s="523">
        <f t="shared" si="16"/>
        <v>0</v>
      </c>
      <c r="S26" s="512"/>
      <c r="T26" s="494"/>
      <c r="U26" s="494"/>
      <c r="V26" s="503"/>
      <c r="W26" s="523">
        <f t="shared" si="17"/>
        <v>0</v>
      </c>
      <c r="X26" s="512"/>
      <c r="Y26" s="494"/>
      <c r="Z26" s="494"/>
      <c r="AA26" s="503"/>
    </row>
    <row r="27" spans="1:27" ht="41.25" customHeight="1">
      <c r="A27" s="501" t="s">
        <v>223</v>
      </c>
      <c r="B27" s="517" t="s">
        <v>110</v>
      </c>
      <c r="C27" s="523">
        <f t="shared" si="18"/>
        <v>0</v>
      </c>
      <c r="D27" s="192">
        <f t="shared" si="10"/>
        <v>0</v>
      </c>
      <c r="E27" s="192">
        <f t="shared" si="11"/>
        <v>0</v>
      </c>
      <c r="F27" s="192">
        <f t="shared" si="12"/>
        <v>0</v>
      </c>
      <c r="G27" s="453">
        <f t="shared" si="13"/>
        <v>0</v>
      </c>
      <c r="H27" s="515">
        <f aca="true" t="shared" si="19" ref="H27:AA27">H22-H23</f>
        <v>0</v>
      </c>
      <c r="I27" s="515">
        <f t="shared" si="19"/>
        <v>0</v>
      </c>
      <c r="J27" s="515">
        <f t="shared" si="19"/>
        <v>0</v>
      </c>
      <c r="K27" s="515">
        <f t="shared" si="19"/>
        <v>0</v>
      </c>
      <c r="L27" s="524">
        <f t="shared" si="19"/>
        <v>0</v>
      </c>
      <c r="M27" s="523">
        <f t="shared" si="19"/>
        <v>0</v>
      </c>
      <c r="N27" s="515">
        <f t="shared" si="19"/>
        <v>0</v>
      </c>
      <c r="O27" s="515">
        <f t="shared" si="19"/>
        <v>0</v>
      </c>
      <c r="P27" s="515">
        <f t="shared" si="19"/>
        <v>0</v>
      </c>
      <c r="Q27" s="524">
        <f t="shared" si="19"/>
        <v>0</v>
      </c>
      <c r="R27" s="523">
        <f t="shared" si="19"/>
        <v>0</v>
      </c>
      <c r="S27" s="515">
        <f t="shared" si="19"/>
        <v>0</v>
      </c>
      <c r="T27" s="515">
        <f t="shared" si="19"/>
        <v>0</v>
      </c>
      <c r="U27" s="515">
        <f t="shared" si="19"/>
        <v>0</v>
      </c>
      <c r="V27" s="524">
        <f t="shared" si="19"/>
        <v>0</v>
      </c>
      <c r="W27" s="523">
        <f t="shared" si="19"/>
        <v>0</v>
      </c>
      <c r="X27" s="515">
        <f t="shared" si="19"/>
        <v>0</v>
      </c>
      <c r="Y27" s="515">
        <f t="shared" si="19"/>
        <v>0</v>
      </c>
      <c r="Z27" s="515">
        <f t="shared" si="19"/>
        <v>0</v>
      </c>
      <c r="AA27" s="524">
        <f t="shared" si="19"/>
        <v>0</v>
      </c>
    </row>
    <row r="28" spans="1:27" ht="12.75">
      <c r="A28" s="501" t="s">
        <v>111</v>
      </c>
      <c r="B28" s="517" t="s">
        <v>112</v>
      </c>
      <c r="C28" s="523">
        <f t="shared" si="18"/>
        <v>0</v>
      </c>
      <c r="D28" s="192">
        <f t="shared" si="10"/>
        <v>0</v>
      </c>
      <c r="E28" s="192">
        <f t="shared" si="11"/>
        <v>0</v>
      </c>
      <c r="F28" s="192">
        <f t="shared" si="12"/>
        <v>0</v>
      </c>
      <c r="G28" s="453">
        <f t="shared" si="13"/>
        <v>0</v>
      </c>
      <c r="H28" s="514"/>
      <c r="I28" s="502"/>
      <c r="J28" s="494"/>
      <c r="K28" s="494"/>
      <c r="L28" s="503"/>
      <c r="M28" s="134"/>
      <c r="N28" s="502"/>
      <c r="O28" s="494"/>
      <c r="P28" s="494"/>
      <c r="Q28" s="503"/>
      <c r="R28" s="134"/>
      <c r="S28" s="502"/>
      <c r="T28" s="494"/>
      <c r="U28" s="494"/>
      <c r="V28" s="503"/>
      <c r="W28" s="134"/>
      <c r="X28" s="502"/>
      <c r="Y28" s="494"/>
      <c r="Z28" s="494"/>
      <c r="AA28" s="503"/>
    </row>
    <row r="29" spans="1:27" ht="31.5" customHeight="1" thickBot="1">
      <c r="A29" s="509" t="s">
        <v>226</v>
      </c>
      <c r="B29" s="519" t="s">
        <v>113</v>
      </c>
      <c r="C29" s="521">
        <f>SUM(D29:G29)</f>
        <v>0</v>
      </c>
      <c r="D29" s="202">
        <f t="shared" si="10"/>
        <v>0</v>
      </c>
      <c r="E29" s="202">
        <f t="shared" si="11"/>
        <v>0</v>
      </c>
      <c r="F29" s="202">
        <f t="shared" si="12"/>
        <v>0</v>
      </c>
      <c r="G29" s="454">
        <f t="shared" si="13"/>
        <v>0</v>
      </c>
      <c r="H29" s="513">
        <f>SUM(I29:L29)</f>
        <v>0</v>
      </c>
      <c r="I29" s="510"/>
      <c r="J29" s="497"/>
      <c r="K29" s="497"/>
      <c r="L29" s="511"/>
      <c r="M29" s="521">
        <f>SUM(N29:Q29)</f>
        <v>0</v>
      </c>
      <c r="N29" s="510"/>
      <c r="O29" s="497"/>
      <c r="P29" s="497"/>
      <c r="Q29" s="511"/>
      <c r="R29" s="521">
        <f>SUM(S29:V29)</f>
        <v>0</v>
      </c>
      <c r="S29" s="510"/>
      <c r="T29" s="497"/>
      <c r="U29" s="497"/>
      <c r="V29" s="511"/>
      <c r="W29" s="521">
        <f>SUM(X29:AA29)</f>
        <v>0</v>
      </c>
      <c r="X29" s="510"/>
      <c r="Y29" s="497"/>
      <c r="Z29" s="497"/>
      <c r="AA29" s="511"/>
    </row>
    <row r="32" spans="1:8" ht="15" thickBot="1">
      <c r="A32" s="204"/>
      <c r="B32" s="204"/>
      <c r="C32" s="204"/>
      <c r="D32" s="204"/>
      <c r="E32" s="204"/>
      <c r="F32" s="204"/>
      <c r="G32" s="204"/>
      <c r="H32" s="278"/>
    </row>
    <row r="33" spans="1:27" ht="15.75" thickBot="1">
      <c r="A33" s="203"/>
      <c r="C33" s="857" t="s">
        <v>628</v>
      </c>
      <c r="D33" s="858"/>
      <c r="E33" s="858"/>
      <c r="F33" s="858"/>
      <c r="G33" s="859"/>
      <c r="H33" s="857" t="s">
        <v>629</v>
      </c>
      <c r="I33" s="858"/>
      <c r="J33" s="858"/>
      <c r="K33" s="858"/>
      <c r="L33" s="859"/>
      <c r="M33" s="857" t="s">
        <v>605</v>
      </c>
      <c r="N33" s="858"/>
      <c r="O33" s="858"/>
      <c r="P33" s="858"/>
      <c r="Q33" s="859"/>
      <c r="R33" s="857" t="s">
        <v>630</v>
      </c>
      <c r="S33" s="858"/>
      <c r="T33" s="858"/>
      <c r="U33" s="858"/>
      <c r="V33" s="859"/>
      <c r="W33" s="857" t="s">
        <v>631</v>
      </c>
      <c r="X33" s="858"/>
      <c r="Y33" s="858"/>
      <c r="Z33" s="858"/>
      <c r="AA33" s="859"/>
    </row>
    <row r="34" spans="1:27" ht="12.75">
      <c r="A34" s="206"/>
      <c r="B34" s="208" t="s">
        <v>80</v>
      </c>
      <c r="C34" s="206" t="s">
        <v>81</v>
      </c>
      <c r="D34" s="871" t="s">
        <v>236</v>
      </c>
      <c r="E34" s="814"/>
      <c r="F34" s="814"/>
      <c r="G34" s="815"/>
      <c r="H34" s="206" t="s">
        <v>81</v>
      </c>
      <c r="I34" s="871" t="s">
        <v>236</v>
      </c>
      <c r="J34" s="814"/>
      <c r="K34" s="814"/>
      <c r="L34" s="815"/>
      <c r="M34" s="206" t="s">
        <v>81</v>
      </c>
      <c r="N34" s="871" t="s">
        <v>236</v>
      </c>
      <c r="O34" s="814"/>
      <c r="P34" s="814"/>
      <c r="Q34" s="815"/>
      <c r="R34" s="206" t="s">
        <v>81</v>
      </c>
      <c r="S34" s="871" t="s">
        <v>236</v>
      </c>
      <c r="T34" s="814"/>
      <c r="U34" s="814"/>
      <c r="V34" s="815"/>
      <c r="W34" s="206" t="s">
        <v>81</v>
      </c>
      <c r="X34" s="871" t="s">
        <v>236</v>
      </c>
      <c r="Y34" s="814"/>
      <c r="Z34" s="814"/>
      <c r="AA34" s="815"/>
    </row>
    <row r="35" spans="1:27" ht="12.75">
      <c r="A35" s="210"/>
      <c r="B35" s="211" t="s">
        <v>460</v>
      </c>
      <c r="C35" s="210" t="s">
        <v>228</v>
      </c>
      <c r="D35" s="211" t="s">
        <v>227</v>
      </c>
      <c r="E35" s="211" t="s">
        <v>230</v>
      </c>
      <c r="F35" s="211" t="s">
        <v>234</v>
      </c>
      <c r="G35" s="212" t="s">
        <v>235</v>
      </c>
      <c r="H35" s="210" t="s">
        <v>228</v>
      </c>
      <c r="I35" s="211" t="s">
        <v>227</v>
      </c>
      <c r="J35" s="211" t="s">
        <v>230</v>
      </c>
      <c r="K35" s="211" t="s">
        <v>234</v>
      </c>
      <c r="L35" s="212" t="s">
        <v>235</v>
      </c>
      <c r="M35" s="210" t="s">
        <v>228</v>
      </c>
      <c r="N35" s="211" t="s">
        <v>227</v>
      </c>
      <c r="O35" s="211" t="s">
        <v>230</v>
      </c>
      <c r="P35" s="211" t="s">
        <v>234</v>
      </c>
      <c r="Q35" s="212" t="s">
        <v>235</v>
      </c>
      <c r="R35" s="210" t="s">
        <v>228</v>
      </c>
      <c r="S35" s="211" t="s">
        <v>227</v>
      </c>
      <c r="T35" s="211" t="s">
        <v>230</v>
      </c>
      <c r="U35" s="211" t="s">
        <v>234</v>
      </c>
      <c r="V35" s="212" t="s">
        <v>235</v>
      </c>
      <c r="W35" s="210" t="s">
        <v>228</v>
      </c>
      <c r="X35" s="211" t="s">
        <v>227</v>
      </c>
      <c r="Y35" s="211" t="s">
        <v>230</v>
      </c>
      <c r="Z35" s="211" t="s">
        <v>234</v>
      </c>
      <c r="AA35" s="212" t="s">
        <v>235</v>
      </c>
    </row>
    <row r="36" spans="1:27" ht="12.75">
      <c r="A36" s="210" t="s">
        <v>88</v>
      </c>
      <c r="B36" s="211"/>
      <c r="C36" s="210" t="s">
        <v>229</v>
      </c>
      <c r="D36" s="211" t="s">
        <v>232</v>
      </c>
      <c r="E36" s="211" t="s">
        <v>231</v>
      </c>
      <c r="F36" s="211" t="s">
        <v>231</v>
      </c>
      <c r="G36" s="212"/>
      <c r="H36" s="210" t="s">
        <v>229</v>
      </c>
      <c r="I36" s="211" t="s">
        <v>232</v>
      </c>
      <c r="J36" s="211" t="s">
        <v>231</v>
      </c>
      <c r="K36" s="211" t="s">
        <v>231</v>
      </c>
      <c r="L36" s="212"/>
      <c r="M36" s="210" t="s">
        <v>229</v>
      </c>
      <c r="N36" s="211" t="s">
        <v>232</v>
      </c>
      <c r="O36" s="211" t="s">
        <v>231</v>
      </c>
      <c r="P36" s="211" t="s">
        <v>231</v>
      </c>
      <c r="Q36" s="212"/>
      <c r="R36" s="210" t="s">
        <v>229</v>
      </c>
      <c r="S36" s="211" t="s">
        <v>232</v>
      </c>
      <c r="T36" s="211" t="s">
        <v>231</v>
      </c>
      <c r="U36" s="211" t="s">
        <v>231</v>
      </c>
      <c r="V36" s="212"/>
      <c r="W36" s="210" t="s">
        <v>229</v>
      </c>
      <c r="X36" s="211" t="s">
        <v>232</v>
      </c>
      <c r="Y36" s="211" t="s">
        <v>231</v>
      </c>
      <c r="Z36" s="211" t="s">
        <v>231</v>
      </c>
      <c r="AA36" s="212"/>
    </row>
    <row r="37" spans="1:27" ht="12.75">
      <c r="A37" s="490"/>
      <c r="B37" s="222"/>
      <c r="C37" s="490"/>
      <c r="D37" s="222" t="s">
        <v>233</v>
      </c>
      <c r="E37" s="222"/>
      <c r="F37" s="222"/>
      <c r="G37" s="361"/>
      <c r="H37" s="490"/>
      <c r="I37" s="222" t="s">
        <v>233</v>
      </c>
      <c r="J37" s="222"/>
      <c r="K37" s="222"/>
      <c r="L37" s="361"/>
      <c r="M37" s="490"/>
      <c r="N37" s="222"/>
      <c r="O37" s="222"/>
      <c r="P37" s="222"/>
      <c r="Q37" s="361"/>
      <c r="R37" s="490"/>
      <c r="S37" s="222" t="s">
        <v>233</v>
      </c>
      <c r="T37" s="222"/>
      <c r="U37" s="222"/>
      <c r="V37" s="361"/>
      <c r="W37" s="490"/>
      <c r="X37" s="222" t="s">
        <v>233</v>
      </c>
      <c r="Y37" s="222"/>
      <c r="Z37" s="222"/>
      <c r="AA37" s="361"/>
    </row>
    <row r="38" spans="1:27" ht="13.5" thickBot="1">
      <c r="A38" s="312" t="s">
        <v>93</v>
      </c>
      <c r="B38" s="225" t="s">
        <v>94</v>
      </c>
      <c r="C38" s="520">
        <v>1</v>
      </c>
      <c r="D38" s="499">
        <v>2</v>
      </c>
      <c r="E38" s="499">
        <v>3</v>
      </c>
      <c r="F38" s="499">
        <v>4</v>
      </c>
      <c r="G38" s="500">
        <v>5</v>
      </c>
      <c r="H38" s="520">
        <v>1</v>
      </c>
      <c r="I38" s="499">
        <v>2</v>
      </c>
      <c r="J38" s="499">
        <v>3</v>
      </c>
      <c r="K38" s="499">
        <v>4</v>
      </c>
      <c r="L38" s="500">
        <v>5</v>
      </c>
      <c r="M38" s="520">
        <v>1</v>
      </c>
      <c r="N38" s="499">
        <v>2</v>
      </c>
      <c r="O38" s="499">
        <v>3</v>
      </c>
      <c r="P38" s="499">
        <v>4</v>
      </c>
      <c r="Q38" s="500">
        <v>5</v>
      </c>
      <c r="R38" s="520">
        <v>1</v>
      </c>
      <c r="S38" s="499">
        <v>2</v>
      </c>
      <c r="T38" s="499">
        <v>3</v>
      </c>
      <c r="U38" s="499">
        <v>4</v>
      </c>
      <c r="V38" s="500">
        <v>5</v>
      </c>
      <c r="W38" s="520">
        <v>1</v>
      </c>
      <c r="X38" s="499">
        <v>2</v>
      </c>
      <c r="Y38" s="499">
        <v>3</v>
      </c>
      <c r="Z38" s="499">
        <v>4</v>
      </c>
      <c r="AA38" s="500">
        <v>5</v>
      </c>
    </row>
    <row r="39" spans="1:27" ht="15.75" customHeight="1">
      <c r="A39" s="501" t="s">
        <v>248</v>
      </c>
      <c r="B39" s="516" t="s">
        <v>399</v>
      </c>
      <c r="C39" s="523">
        <f>SUM(D39:G39)</f>
        <v>0</v>
      </c>
      <c r="D39" s="502"/>
      <c r="E39" s="494"/>
      <c r="F39" s="494"/>
      <c r="G39" s="503"/>
      <c r="H39" s="523">
        <f>SUM(I39:L39)</f>
        <v>0</v>
      </c>
      <c r="I39" s="502"/>
      <c r="J39" s="494"/>
      <c r="K39" s="494"/>
      <c r="L39" s="503"/>
      <c r="M39" s="523">
        <f>SUM(N39:Q39)</f>
        <v>0</v>
      </c>
      <c r="N39" s="502"/>
      <c r="O39" s="494"/>
      <c r="P39" s="494"/>
      <c r="Q39" s="503"/>
      <c r="R39" s="523">
        <f>SUM(S39:V39)</f>
        <v>0</v>
      </c>
      <c r="S39" s="502"/>
      <c r="T39" s="494"/>
      <c r="U39" s="494"/>
      <c r="V39" s="503"/>
      <c r="W39" s="523">
        <f>SUM(X39:AA39)</f>
        <v>0</v>
      </c>
      <c r="X39" s="502"/>
      <c r="Y39" s="494"/>
      <c r="Z39" s="494"/>
      <c r="AA39" s="503"/>
    </row>
    <row r="40" spans="1:27" ht="12.75">
      <c r="A40" s="501" t="s">
        <v>237</v>
      </c>
      <c r="B40" s="516" t="s">
        <v>412</v>
      </c>
      <c r="C40" s="523">
        <f aca="true" t="shared" si="20" ref="C40:C50">SUM(D40:G40)</f>
        <v>0</v>
      </c>
      <c r="D40" s="502"/>
      <c r="E40" s="494"/>
      <c r="F40" s="494"/>
      <c r="G40" s="503"/>
      <c r="H40" s="523">
        <f aca="true" t="shared" si="21" ref="H40:H50">SUM(I40:L40)</f>
        <v>0</v>
      </c>
      <c r="I40" s="502"/>
      <c r="J40" s="494"/>
      <c r="K40" s="494"/>
      <c r="L40" s="503"/>
      <c r="M40" s="523">
        <f aca="true" t="shared" si="22" ref="M40:M50">SUM(N40:Q40)</f>
        <v>0</v>
      </c>
      <c r="N40" s="502"/>
      <c r="O40" s="494"/>
      <c r="P40" s="494"/>
      <c r="Q40" s="503"/>
      <c r="R40" s="523">
        <f aca="true" t="shared" si="23" ref="R40:R50">SUM(S40:V40)</f>
        <v>0</v>
      </c>
      <c r="S40" s="502"/>
      <c r="T40" s="494"/>
      <c r="U40" s="494"/>
      <c r="V40" s="503"/>
      <c r="W40" s="523">
        <f aca="true" t="shared" si="24" ref="W40:W50">SUM(X40:AA40)</f>
        <v>0</v>
      </c>
      <c r="X40" s="502"/>
      <c r="Y40" s="494"/>
      <c r="Z40" s="494"/>
      <c r="AA40" s="503"/>
    </row>
    <row r="41" spans="1:27" ht="12.75">
      <c r="A41" s="504" t="s">
        <v>238</v>
      </c>
      <c r="B41" s="516" t="s">
        <v>95</v>
      </c>
      <c r="C41" s="523">
        <f t="shared" si="20"/>
        <v>0</v>
      </c>
      <c r="D41" s="502"/>
      <c r="E41" s="494"/>
      <c r="F41" s="494"/>
      <c r="G41" s="503"/>
      <c r="H41" s="523">
        <f t="shared" si="21"/>
        <v>0</v>
      </c>
      <c r="I41" s="502"/>
      <c r="J41" s="494"/>
      <c r="K41" s="494"/>
      <c r="L41" s="503"/>
      <c r="M41" s="523">
        <f t="shared" si="22"/>
        <v>0</v>
      </c>
      <c r="N41" s="502"/>
      <c r="O41" s="494"/>
      <c r="P41" s="494"/>
      <c r="Q41" s="503"/>
      <c r="R41" s="523">
        <f t="shared" si="23"/>
        <v>0</v>
      </c>
      <c r="S41" s="502"/>
      <c r="T41" s="494"/>
      <c r="U41" s="494"/>
      <c r="V41" s="503"/>
      <c r="W41" s="523">
        <f t="shared" si="24"/>
        <v>0</v>
      </c>
      <c r="X41" s="502"/>
      <c r="Y41" s="494"/>
      <c r="Z41" s="494"/>
      <c r="AA41" s="503"/>
    </row>
    <row r="42" spans="1:27" ht="15" customHeight="1">
      <c r="A42" s="501" t="s">
        <v>249</v>
      </c>
      <c r="B42" s="516" t="s">
        <v>414</v>
      </c>
      <c r="C42" s="523">
        <f t="shared" si="20"/>
        <v>0</v>
      </c>
      <c r="D42" s="502"/>
      <c r="E42" s="494"/>
      <c r="F42" s="494"/>
      <c r="G42" s="503"/>
      <c r="H42" s="523">
        <f t="shared" si="21"/>
        <v>0</v>
      </c>
      <c r="I42" s="502"/>
      <c r="J42" s="494"/>
      <c r="K42" s="494"/>
      <c r="L42" s="503"/>
      <c r="M42" s="523">
        <f t="shared" si="22"/>
        <v>0</v>
      </c>
      <c r="N42" s="502"/>
      <c r="O42" s="494"/>
      <c r="P42" s="494"/>
      <c r="Q42" s="503"/>
      <c r="R42" s="523">
        <f t="shared" si="23"/>
        <v>0</v>
      </c>
      <c r="S42" s="502"/>
      <c r="T42" s="494"/>
      <c r="U42" s="494"/>
      <c r="V42" s="503"/>
      <c r="W42" s="523">
        <f t="shared" si="24"/>
        <v>0</v>
      </c>
      <c r="X42" s="502"/>
      <c r="Y42" s="494"/>
      <c r="Z42" s="494"/>
      <c r="AA42" s="503"/>
    </row>
    <row r="43" spans="1:27" ht="24.75" customHeight="1">
      <c r="A43" s="501" t="s">
        <v>250</v>
      </c>
      <c r="B43" s="516" t="s">
        <v>417</v>
      </c>
      <c r="C43" s="523">
        <f t="shared" si="20"/>
        <v>0</v>
      </c>
      <c r="D43" s="502"/>
      <c r="E43" s="494"/>
      <c r="F43" s="494"/>
      <c r="G43" s="503"/>
      <c r="H43" s="523">
        <f t="shared" si="21"/>
        <v>0</v>
      </c>
      <c r="I43" s="502"/>
      <c r="J43" s="494"/>
      <c r="K43" s="494"/>
      <c r="L43" s="503"/>
      <c r="M43" s="523">
        <f t="shared" si="22"/>
        <v>0</v>
      </c>
      <c r="N43" s="502"/>
      <c r="O43" s="494"/>
      <c r="P43" s="494"/>
      <c r="Q43" s="503"/>
      <c r="R43" s="523">
        <f t="shared" si="23"/>
        <v>0</v>
      </c>
      <c r="S43" s="502"/>
      <c r="T43" s="494"/>
      <c r="U43" s="494"/>
      <c r="V43" s="503"/>
      <c r="W43" s="523">
        <f t="shared" si="24"/>
        <v>0</v>
      </c>
      <c r="X43" s="502"/>
      <c r="Y43" s="494"/>
      <c r="Z43" s="494"/>
      <c r="AA43" s="503"/>
    </row>
    <row r="44" spans="1:27" ht="24" customHeight="1">
      <c r="A44" s="501" t="s">
        <v>251</v>
      </c>
      <c r="B44" s="516" t="s">
        <v>418</v>
      </c>
      <c r="C44" s="523">
        <f t="shared" si="20"/>
        <v>0</v>
      </c>
      <c r="D44" s="502"/>
      <c r="E44" s="494"/>
      <c r="F44" s="494"/>
      <c r="G44" s="503"/>
      <c r="H44" s="523">
        <f t="shared" si="21"/>
        <v>0</v>
      </c>
      <c r="I44" s="502"/>
      <c r="J44" s="494"/>
      <c r="K44" s="494"/>
      <c r="L44" s="503"/>
      <c r="M44" s="523">
        <f t="shared" si="22"/>
        <v>0</v>
      </c>
      <c r="N44" s="502"/>
      <c r="O44" s="494"/>
      <c r="P44" s="494"/>
      <c r="Q44" s="503"/>
      <c r="R44" s="523">
        <f t="shared" si="23"/>
        <v>0</v>
      </c>
      <c r="S44" s="502"/>
      <c r="T44" s="494"/>
      <c r="U44" s="494"/>
      <c r="V44" s="503"/>
      <c r="W44" s="523">
        <f t="shared" si="24"/>
        <v>0</v>
      </c>
      <c r="X44" s="502"/>
      <c r="Y44" s="494"/>
      <c r="Z44" s="494"/>
      <c r="AA44" s="503"/>
    </row>
    <row r="45" spans="1:27" ht="18" customHeight="1">
      <c r="A45" s="501" t="s">
        <v>245</v>
      </c>
      <c r="B45" s="516" t="s">
        <v>97</v>
      </c>
      <c r="C45" s="523">
        <f t="shared" si="20"/>
        <v>0</v>
      </c>
      <c r="D45" s="502"/>
      <c r="E45" s="494"/>
      <c r="F45" s="494"/>
      <c r="G45" s="503"/>
      <c r="H45" s="523">
        <f t="shared" si="21"/>
        <v>0</v>
      </c>
      <c r="I45" s="502"/>
      <c r="J45" s="494"/>
      <c r="K45" s="494"/>
      <c r="L45" s="503"/>
      <c r="M45" s="523">
        <f t="shared" si="22"/>
        <v>0</v>
      </c>
      <c r="N45" s="502"/>
      <c r="O45" s="494"/>
      <c r="P45" s="494"/>
      <c r="Q45" s="503"/>
      <c r="R45" s="523">
        <f t="shared" si="23"/>
        <v>0</v>
      </c>
      <c r="S45" s="502"/>
      <c r="T45" s="494"/>
      <c r="U45" s="494"/>
      <c r="V45" s="503"/>
      <c r="W45" s="523">
        <f t="shared" si="24"/>
        <v>0</v>
      </c>
      <c r="X45" s="502"/>
      <c r="Y45" s="494"/>
      <c r="Z45" s="494"/>
      <c r="AA45" s="503"/>
    </row>
    <row r="46" spans="1:27" ht="12.75">
      <c r="A46" s="501" t="s">
        <v>246</v>
      </c>
      <c r="B46" s="517" t="s">
        <v>98</v>
      </c>
      <c r="C46" s="523">
        <f t="shared" si="20"/>
        <v>0</v>
      </c>
      <c r="D46" s="505"/>
      <c r="E46" s="31"/>
      <c r="F46" s="31"/>
      <c r="G46" s="503"/>
      <c r="H46" s="523">
        <f t="shared" si="21"/>
        <v>0</v>
      </c>
      <c r="I46" s="505"/>
      <c r="J46" s="31"/>
      <c r="K46" s="31"/>
      <c r="L46" s="503"/>
      <c r="M46" s="523">
        <f t="shared" si="22"/>
        <v>0</v>
      </c>
      <c r="N46" s="505"/>
      <c r="O46" s="31"/>
      <c r="P46" s="31"/>
      <c r="Q46" s="503"/>
      <c r="R46" s="523">
        <f t="shared" si="23"/>
        <v>0</v>
      </c>
      <c r="S46" s="505"/>
      <c r="T46" s="31"/>
      <c r="U46" s="31"/>
      <c r="V46" s="503"/>
      <c r="W46" s="523">
        <f t="shared" si="24"/>
        <v>0</v>
      </c>
      <c r="X46" s="505"/>
      <c r="Y46" s="31"/>
      <c r="Z46" s="31"/>
      <c r="AA46" s="503"/>
    </row>
    <row r="47" spans="1:27" ht="12.75">
      <c r="A47" s="501" t="s">
        <v>247</v>
      </c>
      <c r="B47" s="517" t="s">
        <v>99</v>
      </c>
      <c r="C47" s="523">
        <f t="shared" si="20"/>
        <v>0</v>
      </c>
      <c r="D47" s="502"/>
      <c r="E47" s="494"/>
      <c r="F47" s="494"/>
      <c r="G47" s="503"/>
      <c r="H47" s="523">
        <f t="shared" si="21"/>
        <v>0</v>
      </c>
      <c r="I47" s="502"/>
      <c r="J47" s="494"/>
      <c r="K47" s="494"/>
      <c r="L47" s="503"/>
      <c r="M47" s="523">
        <f t="shared" si="22"/>
        <v>0</v>
      </c>
      <c r="N47" s="502"/>
      <c r="O47" s="494"/>
      <c r="P47" s="494"/>
      <c r="Q47" s="503"/>
      <c r="R47" s="523">
        <f t="shared" si="23"/>
        <v>0</v>
      </c>
      <c r="S47" s="502"/>
      <c r="T47" s="494"/>
      <c r="U47" s="494"/>
      <c r="V47" s="503"/>
      <c r="W47" s="523">
        <f t="shared" si="24"/>
        <v>0</v>
      </c>
      <c r="X47" s="502"/>
      <c r="Y47" s="494"/>
      <c r="Z47" s="494"/>
      <c r="AA47" s="503"/>
    </row>
    <row r="48" spans="1:27" ht="15" customHeight="1">
      <c r="A48" s="501" t="s">
        <v>252</v>
      </c>
      <c r="B48" s="516" t="s">
        <v>480</v>
      </c>
      <c r="C48" s="523">
        <f t="shared" si="20"/>
        <v>0</v>
      </c>
      <c r="D48" s="502"/>
      <c r="E48" s="494"/>
      <c r="F48" s="494"/>
      <c r="G48" s="503"/>
      <c r="H48" s="523">
        <f t="shared" si="21"/>
        <v>0</v>
      </c>
      <c r="I48" s="502"/>
      <c r="J48" s="494"/>
      <c r="K48" s="494"/>
      <c r="L48" s="503"/>
      <c r="M48" s="523">
        <f t="shared" si="22"/>
        <v>0</v>
      </c>
      <c r="N48" s="502"/>
      <c r="O48" s="494"/>
      <c r="P48" s="494"/>
      <c r="Q48" s="503"/>
      <c r="R48" s="523">
        <f t="shared" si="23"/>
        <v>0</v>
      </c>
      <c r="S48" s="502"/>
      <c r="T48" s="494"/>
      <c r="U48" s="494"/>
      <c r="V48" s="503"/>
      <c r="W48" s="523">
        <f t="shared" si="24"/>
        <v>0</v>
      </c>
      <c r="X48" s="502"/>
      <c r="Y48" s="494"/>
      <c r="Z48" s="494"/>
      <c r="AA48" s="503"/>
    </row>
    <row r="49" spans="1:27" ht="14.25" customHeight="1">
      <c r="A49" s="501" t="s">
        <v>253</v>
      </c>
      <c r="B49" s="516" t="s">
        <v>102</v>
      </c>
      <c r="C49" s="523">
        <f t="shared" si="20"/>
        <v>0</v>
      </c>
      <c r="D49" s="502"/>
      <c r="E49" s="494"/>
      <c r="F49" s="494"/>
      <c r="G49" s="503"/>
      <c r="H49" s="523">
        <f t="shared" si="21"/>
        <v>0</v>
      </c>
      <c r="I49" s="502"/>
      <c r="J49" s="494"/>
      <c r="K49" s="494"/>
      <c r="L49" s="503"/>
      <c r="M49" s="523">
        <f t="shared" si="22"/>
        <v>0</v>
      </c>
      <c r="N49" s="502"/>
      <c r="O49" s="494"/>
      <c r="P49" s="494"/>
      <c r="Q49" s="503"/>
      <c r="R49" s="523">
        <f t="shared" si="23"/>
        <v>0</v>
      </c>
      <c r="S49" s="502"/>
      <c r="T49" s="494"/>
      <c r="U49" s="494"/>
      <c r="V49" s="503"/>
      <c r="W49" s="523">
        <f t="shared" si="24"/>
        <v>0</v>
      </c>
      <c r="X49" s="502"/>
      <c r="Y49" s="494"/>
      <c r="Z49" s="494"/>
      <c r="AA49" s="503"/>
    </row>
    <row r="50" spans="1:27" ht="13.5" thickBot="1">
      <c r="A50" s="506" t="s">
        <v>556</v>
      </c>
      <c r="B50" s="518" t="s">
        <v>103</v>
      </c>
      <c r="C50" s="526">
        <f t="shared" si="20"/>
        <v>0</v>
      </c>
      <c r="D50" s="507"/>
      <c r="E50" s="495"/>
      <c r="F50" s="495"/>
      <c r="G50" s="508"/>
      <c r="H50" s="526">
        <f t="shared" si="21"/>
        <v>0</v>
      </c>
      <c r="I50" s="507"/>
      <c r="J50" s="495"/>
      <c r="K50" s="495"/>
      <c r="L50" s="508"/>
      <c r="M50" s="526">
        <f t="shared" si="22"/>
        <v>0</v>
      </c>
      <c r="N50" s="507"/>
      <c r="O50" s="495"/>
      <c r="P50" s="495"/>
      <c r="Q50" s="508"/>
      <c r="R50" s="526">
        <f t="shared" si="23"/>
        <v>0</v>
      </c>
      <c r="S50" s="507"/>
      <c r="T50" s="495"/>
      <c r="U50" s="495"/>
      <c r="V50" s="508"/>
      <c r="W50" s="526">
        <f t="shared" si="24"/>
        <v>0</v>
      </c>
      <c r="X50" s="507"/>
      <c r="Y50" s="495"/>
      <c r="Z50" s="495"/>
      <c r="AA50" s="508"/>
    </row>
    <row r="51" spans="1:27" ht="65.25" customHeight="1" thickBot="1">
      <c r="A51" s="509" t="s">
        <v>241</v>
      </c>
      <c r="B51" s="519" t="s">
        <v>104</v>
      </c>
      <c r="C51" s="521">
        <f aca="true" t="shared" si="25" ref="C51:AA51">SUM(C39:C45)+SUM(C48:C50)</f>
        <v>0</v>
      </c>
      <c r="D51" s="513">
        <f t="shared" si="25"/>
        <v>0</v>
      </c>
      <c r="E51" s="513">
        <f t="shared" si="25"/>
        <v>0</v>
      </c>
      <c r="F51" s="513">
        <f t="shared" si="25"/>
        <v>0</v>
      </c>
      <c r="G51" s="522">
        <f t="shared" si="25"/>
        <v>0</v>
      </c>
      <c r="H51" s="521">
        <f t="shared" si="25"/>
        <v>0</v>
      </c>
      <c r="I51" s="513">
        <f t="shared" si="25"/>
        <v>0</v>
      </c>
      <c r="J51" s="513">
        <f t="shared" si="25"/>
        <v>0</v>
      </c>
      <c r="K51" s="513">
        <f t="shared" si="25"/>
        <v>0</v>
      </c>
      <c r="L51" s="522">
        <f t="shared" si="25"/>
        <v>0</v>
      </c>
      <c r="M51" s="521">
        <f t="shared" si="25"/>
        <v>0</v>
      </c>
      <c r="N51" s="513">
        <f t="shared" si="25"/>
        <v>0</v>
      </c>
      <c r="O51" s="513">
        <f t="shared" si="25"/>
        <v>0</v>
      </c>
      <c r="P51" s="513">
        <f t="shared" si="25"/>
        <v>0</v>
      </c>
      <c r="Q51" s="522">
        <f t="shared" si="25"/>
        <v>0</v>
      </c>
      <c r="R51" s="521">
        <f t="shared" si="25"/>
        <v>0</v>
      </c>
      <c r="S51" s="513">
        <f t="shared" si="25"/>
        <v>0</v>
      </c>
      <c r="T51" s="513">
        <f t="shared" si="25"/>
        <v>0</v>
      </c>
      <c r="U51" s="513">
        <f t="shared" si="25"/>
        <v>0</v>
      </c>
      <c r="V51" s="522">
        <f t="shared" si="25"/>
        <v>0</v>
      </c>
      <c r="W51" s="521">
        <f t="shared" si="25"/>
        <v>0</v>
      </c>
      <c r="X51" s="513">
        <f t="shared" si="25"/>
        <v>0</v>
      </c>
      <c r="Y51" s="513">
        <f t="shared" si="25"/>
        <v>0</v>
      </c>
      <c r="Z51" s="513">
        <f t="shared" si="25"/>
        <v>0</v>
      </c>
      <c r="AA51" s="522">
        <f t="shared" si="25"/>
        <v>0</v>
      </c>
    </row>
    <row r="52" spans="1:27" ht="38.25" customHeight="1">
      <c r="A52" s="501" t="s">
        <v>239</v>
      </c>
      <c r="B52" s="517" t="s">
        <v>105</v>
      </c>
      <c r="C52" s="523">
        <f aca="true" t="shared" si="26" ref="C52:C57">SUM(D52:G52)</f>
        <v>0</v>
      </c>
      <c r="D52" s="502"/>
      <c r="E52" s="494"/>
      <c r="F52" s="494"/>
      <c r="G52" s="503"/>
      <c r="H52" s="523">
        <f aca="true" t="shared" si="27" ref="H52:H57">SUM(I52:L52)</f>
        <v>0</v>
      </c>
      <c r="I52" s="502"/>
      <c r="J52" s="494"/>
      <c r="K52" s="494"/>
      <c r="L52" s="503"/>
      <c r="M52" s="523">
        <f aca="true" t="shared" si="28" ref="M52:M57">SUM(N52:Q52)</f>
        <v>0</v>
      </c>
      <c r="N52" s="502"/>
      <c r="O52" s="494"/>
      <c r="P52" s="494"/>
      <c r="Q52" s="503"/>
      <c r="R52" s="523">
        <f aca="true" t="shared" si="29" ref="R52:R57">SUM(S52:V52)</f>
        <v>0</v>
      </c>
      <c r="S52" s="502"/>
      <c r="T52" s="494"/>
      <c r="U52" s="494"/>
      <c r="V52" s="503"/>
      <c r="W52" s="523">
        <f aca="true" t="shared" si="30" ref="W52:W57">SUM(X52:AA52)</f>
        <v>0</v>
      </c>
      <c r="X52" s="502"/>
      <c r="Y52" s="494"/>
      <c r="Z52" s="494"/>
      <c r="AA52" s="503"/>
    </row>
    <row r="53" spans="1:27" ht="63" customHeight="1">
      <c r="A53" s="501" t="s">
        <v>240</v>
      </c>
      <c r="B53" s="517" t="s">
        <v>641</v>
      </c>
      <c r="C53" s="523">
        <f t="shared" si="26"/>
        <v>0</v>
      </c>
      <c r="D53" s="502"/>
      <c r="E53" s="494"/>
      <c r="F53" s="494"/>
      <c r="G53" s="503"/>
      <c r="H53" s="523">
        <f t="shared" si="27"/>
        <v>0</v>
      </c>
      <c r="I53" s="502"/>
      <c r="J53" s="494"/>
      <c r="K53" s="494"/>
      <c r="L53" s="503"/>
      <c r="M53" s="523">
        <f t="shared" si="28"/>
        <v>0</v>
      </c>
      <c r="N53" s="502"/>
      <c r="O53" s="494"/>
      <c r="P53" s="494"/>
      <c r="Q53" s="503"/>
      <c r="R53" s="523">
        <f t="shared" si="29"/>
        <v>0</v>
      </c>
      <c r="S53" s="502"/>
      <c r="T53" s="494"/>
      <c r="U53" s="494"/>
      <c r="V53" s="503"/>
      <c r="W53" s="523">
        <f t="shared" si="30"/>
        <v>0</v>
      </c>
      <c r="X53" s="502"/>
      <c r="Y53" s="494"/>
      <c r="Z53" s="494"/>
      <c r="AA53" s="503"/>
    </row>
    <row r="54" spans="1:27" ht="17.25" customHeight="1">
      <c r="A54" s="504" t="s">
        <v>242</v>
      </c>
      <c r="B54" s="517" t="s">
        <v>106</v>
      </c>
      <c r="C54" s="523">
        <f t="shared" si="26"/>
        <v>0</v>
      </c>
      <c r="D54" s="505"/>
      <c r="E54" s="31"/>
      <c r="F54" s="31"/>
      <c r="G54" s="503"/>
      <c r="H54" s="523">
        <f t="shared" si="27"/>
        <v>0</v>
      </c>
      <c r="I54" s="505"/>
      <c r="J54" s="31"/>
      <c r="K54" s="31"/>
      <c r="L54" s="503"/>
      <c r="M54" s="523">
        <f t="shared" si="28"/>
        <v>0</v>
      </c>
      <c r="N54" s="505"/>
      <c r="O54" s="31"/>
      <c r="P54" s="31"/>
      <c r="Q54" s="503"/>
      <c r="R54" s="523">
        <f t="shared" si="29"/>
        <v>0</v>
      </c>
      <c r="S54" s="505"/>
      <c r="T54" s="31"/>
      <c r="U54" s="31"/>
      <c r="V54" s="503"/>
      <c r="W54" s="523">
        <f t="shared" si="30"/>
        <v>0</v>
      </c>
      <c r="X54" s="505"/>
      <c r="Y54" s="31"/>
      <c r="Z54" s="31"/>
      <c r="AA54" s="503"/>
    </row>
    <row r="55" spans="1:27" ht="12.75">
      <c r="A55" s="501" t="s">
        <v>107</v>
      </c>
      <c r="B55" s="517" t="s">
        <v>108</v>
      </c>
      <c r="C55" s="523">
        <f t="shared" si="26"/>
        <v>0</v>
      </c>
      <c r="D55" s="512"/>
      <c r="E55" s="494"/>
      <c r="F55" s="494"/>
      <c r="G55" s="503"/>
      <c r="H55" s="523">
        <f t="shared" si="27"/>
        <v>0</v>
      </c>
      <c r="I55" s="512"/>
      <c r="J55" s="494"/>
      <c r="K55" s="494"/>
      <c r="L55" s="503"/>
      <c r="M55" s="523">
        <f t="shared" si="28"/>
        <v>0</v>
      </c>
      <c r="N55" s="512"/>
      <c r="O55" s="494"/>
      <c r="P55" s="494"/>
      <c r="Q55" s="503"/>
      <c r="R55" s="523">
        <f t="shared" si="29"/>
        <v>0</v>
      </c>
      <c r="S55" s="512"/>
      <c r="T55" s="494"/>
      <c r="U55" s="494"/>
      <c r="V55" s="503"/>
      <c r="W55" s="523">
        <f t="shared" si="30"/>
        <v>0</v>
      </c>
      <c r="X55" s="512"/>
      <c r="Y55" s="494"/>
      <c r="Z55" s="494"/>
      <c r="AA55" s="503"/>
    </row>
    <row r="56" spans="1:27" ht="38.25" customHeight="1">
      <c r="A56" s="501" t="s">
        <v>243</v>
      </c>
      <c r="B56" s="517" t="s">
        <v>640</v>
      </c>
      <c r="C56" s="523">
        <f t="shared" si="26"/>
        <v>0</v>
      </c>
      <c r="D56" s="512"/>
      <c r="E56" s="494"/>
      <c r="F56" s="494"/>
      <c r="G56" s="503"/>
      <c r="H56" s="523">
        <f t="shared" si="27"/>
        <v>0</v>
      </c>
      <c r="I56" s="512"/>
      <c r="J56" s="494"/>
      <c r="K56" s="494"/>
      <c r="L56" s="503"/>
      <c r="M56" s="523">
        <f t="shared" si="28"/>
        <v>0</v>
      </c>
      <c r="N56" s="512"/>
      <c r="O56" s="494"/>
      <c r="P56" s="494"/>
      <c r="Q56" s="503"/>
      <c r="R56" s="523">
        <f t="shared" si="29"/>
        <v>0</v>
      </c>
      <c r="S56" s="512"/>
      <c r="T56" s="494"/>
      <c r="U56" s="494"/>
      <c r="V56" s="503"/>
      <c r="W56" s="523">
        <f t="shared" si="30"/>
        <v>0</v>
      </c>
      <c r="X56" s="512"/>
      <c r="Y56" s="494"/>
      <c r="Z56" s="494"/>
      <c r="AA56" s="503"/>
    </row>
    <row r="57" spans="1:27" ht="28.5" customHeight="1">
      <c r="A57" s="501" t="s">
        <v>244</v>
      </c>
      <c r="B57" s="517" t="s">
        <v>109</v>
      </c>
      <c r="C57" s="523">
        <f t="shared" si="26"/>
        <v>0</v>
      </c>
      <c r="D57" s="512"/>
      <c r="E57" s="494"/>
      <c r="F57" s="494"/>
      <c r="G57" s="503"/>
      <c r="H57" s="523">
        <f t="shared" si="27"/>
        <v>0</v>
      </c>
      <c r="I57" s="512"/>
      <c r="J57" s="494"/>
      <c r="K57" s="494"/>
      <c r="L57" s="503"/>
      <c r="M57" s="523">
        <f t="shared" si="28"/>
        <v>0</v>
      </c>
      <c r="N57" s="512"/>
      <c r="O57" s="494"/>
      <c r="P57" s="494"/>
      <c r="Q57" s="503"/>
      <c r="R57" s="523">
        <f t="shared" si="29"/>
        <v>0</v>
      </c>
      <c r="S57" s="512"/>
      <c r="T57" s="494"/>
      <c r="U57" s="494"/>
      <c r="V57" s="503"/>
      <c r="W57" s="523">
        <f t="shared" si="30"/>
        <v>0</v>
      </c>
      <c r="X57" s="512"/>
      <c r="Y57" s="494"/>
      <c r="Z57" s="494"/>
      <c r="AA57" s="503"/>
    </row>
    <row r="58" spans="1:27" ht="41.25" customHeight="1">
      <c r="A58" s="501" t="s">
        <v>223</v>
      </c>
      <c r="B58" s="517" t="s">
        <v>110</v>
      </c>
      <c r="C58" s="523">
        <f aca="true" t="shared" si="31" ref="C58:AA58">C53-C54</f>
        <v>0</v>
      </c>
      <c r="D58" s="515">
        <f t="shared" si="31"/>
        <v>0</v>
      </c>
      <c r="E58" s="515">
        <f t="shared" si="31"/>
        <v>0</v>
      </c>
      <c r="F58" s="515">
        <f t="shared" si="31"/>
        <v>0</v>
      </c>
      <c r="G58" s="524">
        <f t="shared" si="31"/>
        <v>0</v>
      </c>
      <c r="H58" s="523">
        <f t="shared" si="31"/>
        <v>0</v>
      </c>
      <c r="I58" s="515">
        <f t="shared" si="31"/>
        <v>0</v>
      </c>
      <c r="J58" s="515">
        <f t="shared" si="31"/>
        <v>0</v>
      </c>
      <c r="K58" s="515">
        <f t="shared" si="31"/>
        <v>0</v>
      </c>
      <c r="L58" s="524">
        <f t="shared" si="31"/>
        <v>0</v>
      </c>
      <c r="M58" s="523">
        <f t="shared" si="31"/>
        <v>0</v>
      </c>
      <c r="N58" s="515">
        <f t="shared" si="31"/>
        <v>0</v>
      </c>
      <c r="O58" s="515">
        <f t="shared" si="31"/>
        <v>0</v>
      </c>
      <c r="P58" s="515">
        <f t="shared" si="31"/>
        <v>0</v>
      </c>
      <c r="Q58" s="524">
        <f t="shared" si="31"/>
        <v>0</v>
      </c>
      <c r="R58" s="523">
        <f t="shared" si="31"/>
        <v>0</v>
      </c>
      <c r="S58" s="515">
        <f t="shared" si="31"/>
        <v>0</v>
      </c>
      <c r="T58" s="515">
        <f t="shared" si="31"/>
        <v>0</v>
      </c>
      <c r="U58" s="515">
        <f t="shared" si="31"/>
        <v>0</v>
      </c>
      <c r="V58" s="524">
        <f t="shared" si="31"/>
        <v>0</v>
      </c>
      <c r="W58" s="523">
        <f t="shared" si="31"/>
        <v>0</v>
      </c>
      <c r="X58" s="515">
        <f t="shared" si="31"/>
        <v>0</v>
      </c>
      <c r="Y58" s="515">
        <f t="shared" si="31"/>
        <v>0</v>
      </c>
      <c r="Z58" s="515">
        <f t="shared" si="31"/>
        <v>0</v>
      </c>
      <c r="AA58" s="524">
        <f t="shared" si="31"/>
        <v>0</v>
      </c>
    </row>
    <row r="59" spans="1:27" ht="12.75">
      <c r="A59" s="501" t="s">
        <v>111</v>
      </c>
      <c r="B59" s="517" t="s">
        <v>112</v>
      </c>
      <c r="C59" s="134"/>
      <c r="D59" s="502"/>
      <c r="E59" s="494"/>
      <c r="F59" s="494"/>
      <c r="G59" s="503"/>
      <c r="H59" s="134"/>
      <c r="I59" s="502"/>
      <c r="J59" s="494"/>
      <c r="K59" s="494"/>
      <c r="L59" s="503"/>
      <c r="M59" s="134"/>
      <c r="N59" s="502"/>
      <c r="O59" s="494"/>
      <c r="P59" s="494"/>
      <c r="Q59" s="503"/>
      <c r="R59" s="134"/>
      <c r="S59" s="502"/>
      <c r="T59" s="494"/>
      <c r="U59" s="494"/>
      <c r="V59" s="503"/>
      <c r="W59" s="134"/>
      <c r="X59" s="502"/>
      <c r="Y59" s="494"/>
      <c r="Z59" s="494"/>
      <c r="AA59" s="503"/>
    </row>
    <row r="60" spans="1:27" ht="31.5" customHeight="1" thickBot="1">
      <c r="A60" s="509" t="s">
        <v>226</v>
      </c>
      <c r="B60" s="519" t="s">
        <v>113</v>
      </c>
      <c r="C60" s="521">
        <f>SUM(D60:G60)</f>
        <v>0</v>
      </c>
      <c r="D60" s="510"/>
      <c r="E60" s="497"/>
      <c r="F60" s="497"/>
      <c r="G60" s="511"/>
      <c r="H60" s="521">
        <f>SUM(I60:L60)</f>
        <v>0</v>
      </c>
      <c r="I60" s="510"/>
      <c r="J60" s="497"/>
      <c r="K60" s="497"/>
      <c r="L60" s="511"/>
      <c r="M60" s="521">
        <f>SUM(N60:Q60)</f>
        <v>0</v>
      </c>
      <c r="N60" s="510"/>
      <c r="O60" s="497"/>
      <c r="P60" s="497"/>
      <c r="Q60" s="511"/>
      <c r="R60" s="521">
        <f>SUM(S60:V60)</f>
        <v>0</v>
      </c>
      <c r="S60" s="510"/>
      <c r="T60" s="497"/>
      <c r="U60" s="497"/>
      <c r="V60" s="511"/>
      <c r="W60" s="521">
        <f>SUM(X60:AA60)</f>
        <v>0</v>
      </c>
      <c r="X60" s="510"/>
      <c r="Y60" s="497"/>
      <c r="Z60" s="497"/>
      <c r="AA60" s="511"/>
    </row>
    <row r="65" ht="13.5" thickBot="1"/>
    <row r="66" spans="1:27" ht="13.5" thickBot="1">
      <c r="A66"/>
      <c r="B66"/>
      <c r="C66" s="857" t="s">
        <v>632</v>
      </c>
      <c r="D66" s="858"/>
      <c r="E66" s="858"/>
      <c r="F66" s="858"/>
      <c r="G66" s="859"/>
      <c r="H66" s="857" t="s">
        <v>609</v>
      </c>
      <c r="I66" s="858"/>
      <c r="J66" s="858"/>
      <c r="K66" s="858"/>
      <c r="L66" s="859"/>
      <c r="M66" s="857" t="s">
        <v>633</v>
      </c>
      <c r="N66" s="858"/>
      <c r="O66" s="858"/>
      <c r="P66" s="858"/>
      <c r="Q66" s="859"/>
      <c r="R66" s="857" t="s">
        <v>634</v>
      </c>
      <c r="S66" s="858"/>
      <c r="T66" s="858"/>
      <c r="U66" s="858"/>
      <c r="V66" s="859"/>
      <c r="W66" s="857" t="s">
        <v>635</v>
      </c>
      <c r="X66" s="858"/>
      <c r="Y66" s="858"/>
      <c r="Z66" s="858"/>
      <c r="AA66" s="859"/>
    </row>
    <row r="67" spans="1:27" ht="12.75">
      <c r="A67" s="206"/>
      <c r="B67" s="208" t="s">
        <v>80</v>
      </c>
      <c r="C67" s="206" t="s">
        <v>81</v>
      </c>
      <c r="D67" s="871" t="s">
        <v>236</v>
      </c>
      <c r="E67" s="814"/>
      <c r="F67" s="814"/>
      <c r="G67" s="815"/>
      <c r="H67" s="206" t="s">
        <v>81</v>
      </c>
      <c r="I67" s="871" t="s">
        <v>236</v>
      </c>
      <c r="J67" s="814"/>
      <c r="K67" s="814"/>
      <c r="L67" s="815"/>
      <c r="M67" s="206" t="s">
        <v>81</v>
      </c>
      <c r="N67" s="871" t="s">
        <v>236</v>
      </c>
      <c r="O67" s="814"/>
      <c r="P67" s="814"/>
      <c r="Q67" s="815"/>
      <c r="R67" s="206" t="s">
        <v>81</v>
      </c>
      <c r="S67" s="871" t="s">
        <v>236</v>
      </c>
      <c r="T67" s="814"/>
      <c r="U67" s="814"/>
      <c r="V67" s="815"/>
      <c r="W67" s="206" t="s">
        <v>81</v>
      </c>
      <c r="X67" s="871" t="s">
        <v>236</v>
      </c>
      <c r="Y67" s="814"/>
      <c r="Z67" s="814"/>
      <c r="AA67" s="815"/>
    </row>
    <row r="68" spans="1:27" ht="12.75">
      <c r="A68" s="210"/>
      <c r="B68" s="211" t="s">
        <v>460</v>
      </c>
      <c r="C68" s="210" t="s">
        <v>228</v>
      </c>
      <c r="D68" s="211" t="s">
        <v>227</v>
      </c>
      <c r="E68" s="211" t="s">
        <v>230</v>
      </c>
      <c r="F68" s="211" t="s">
        <v>234</v>
      </c>
      <c r="G68" s="212" t="s">
        <v>235</v>
      </c>
      <c r="H68" s="210" t="s">
        <v>228</v>
      </c>
      <c r="I68" s="211" t="s">
        <v>227</v>
      </c>
      <c r="J68" s="211" t="s">
        <v>230</v>
      </c>
      <c r="K68" s="211" t="s">
        <v>234</v>
      </c>
      <c r="L68" s="212" t="s">
        <v>235</v>
      </c>
      <c r="M68" s="210" t="s">
        <v>228</v>
      </c>
      <c r="N68" s="211" t="s">
        <v>227</v>
      </c>
      <c r="O68" s="211" t="s">
        <v>230</v>
      </c>
      <c r="P68" s="211" t="s">
        <v>234</v>
      </c>
      <c r="Q68" s="212" t="s">
        <v>235</v>
      </c>
      <c r="R68" s="210" t="s">
        <v>228</v>
      </c>
      <c r="S68" s="211" t="s">
        <v>227</v>
      </c>
      <c r="T68" s="211" t="s">
        <v>230</v>
      </c>
      <c r="U68" s="211" t="s">
        <v>234</v>
      </c>
      <c r="V68" s="212" t="s">
        <v>235</v>
      </c>
      <c r="W68" s="210" t="s">
        <v>228</v>
      </c>
      <c r="X68" s="211" t="s">
        <v>227</v>
      </c>
      <c r="Y68" s="211" t="s">
        <v>230</v>
      </c>
      <c r="Z68" s="211" t="s">
        <v>234</v>
      </c>
      <c r="AA68" s="212" t="s">
        <v>235</v>
      </c>
    </row>
    <row r="69" spans="1:27" ht="12.75">
      <c r="A69" s="210" t="s">
        <v>88</v>
      </c>
      <c r="B69" s="211"/>
      <c r="C69" s="210" t="s">
        <v>229</v>
      </c>
      <c r="D69" s="211" t="s">
        <v>232</v>
      </c>
      <c r="E69" s="211" t="s">
        <v>231</v>
      </c>
      <c r="F69" s="211" t="s">
        <v>231</v>
      </c>
      <c r="G69" s="212"/>
      <c r="H69" s="210" t="s">
        <v>229</v>
      </c>
      <c r="I69" s="211" t="s">
        <v>232</v>
      </c>
      <c r="J69" s="211" t="s">
        <v>231</v>
      </c>
      <c r="K69" s="211" t="s">
        <v>231</v>
      </c>
      <c r="L69" s="212"/>
      <c r="M69" s="210" t="s">
        <v>229</v>
      </c>
      <c r="N69" s="211" t="s">
        <v>232</v>
      </c>
      <c r="O69" s="211" t="s">
        <v>231</v>
      </c>
      <c r="P69" s="211" t="s">
        <v>231</v>
      </c>
      <c r="Q69" s="212"/>
      <c r="R69" s="210" t="s">
        <v>229</v>
      </c>
      <c r="S69" s="211" t="s">
        <v>232</v>
      </c>
      <c r="T69" s="211" t="s">
        <v>231</v>
      </c>
      <c r="U69" s="211" t="s">
        <v>231</v>
      </c>
      <c r="V69" s="212"/>
      <c r="W69" s="210" t="s">
        <v>229</v>
      </c>
      <c r="X69" s="211" t="s">
        <v>232</v>
      </c>
      <c r="Y69" s="211" t="s">
        <v>231</v>
      </c>
      <c r="Z69" s="211" t="s">
        <v>231</v>
      </c>
      <c r="AA69" s="212"/>
    </row>
    <row r="70" spans="1:27" ht="12.75">
      <c r="A70" s="490"/>
      <c r="B70" s="222"/>
      <c r="C70" s="490"/>
      <c r="D70" s="222" t="s">
        <v>233</v>
      </c>
      <c r="E70" s="222"/>
      <c r="F70" s="222"/>
      <c r="G70" s="361"/>
      <c r="H70" s="490"/>
      <c r="I70" s="222" t="s">
        <v>233</v>
      </c>
      <c r="J70" s="222"/>
      <c r="K70" s="222"/>
      <c r="L70" s="361"/>
      <c r="M70" s="490"/>
      <c r="N70" s="222"/>
      <c r="O70" s="222"/>
      <c r="P70" s="222"/>
      <c r="Q70" s="361"/>
      <c r="R70" s="490"/>
      <c r="S70" s="222" t="s">
        <v>233</v>
      </c>
      <c r="T70" s="222"/>
      <c r="U70" s="222"/>
      <c r="V70" s="361"/>
      <c r="W70" s="490"/>
      <c r="X70" s="222" t="s">
        <v>233</v>
      </c>
      <c r="Y70" s="222"/>
      <c r="Z70" s="222"/>
      <c r="AA70" s="361"/>
    </row>
    <row r="71" spans="1:27" ht="13.5" thickBot="1">
      <c r="A71" s="312" t="s">
        <v>93</v>
      </c>
      <c r="B71" s="225" t="s">
        <v>94</v>
      </c>
      <c r="C71" s="520">
        <v>1</v>
      </c>
      <c r="D71" s="499">
        <v>2</v>
      </c>
      <c r="E71" s="499">
        <v>3</v>
      </c>
      <c r="F71" s="499">
        <v>4</v>
      </c>
      <c r="G71" s="500">
        <v>5</v>
      </c>
      <c r="H71" s="520">
        <v>1</v>
      </c>
      <c r="I71" s="382">
        <v>2</v>
      </c>
      <c r="J71" s="382">
        <v>3</v>
      </c>
      <c r="K71" s="214">
        <v>4</v>
      </c>
      <c r="L71" s="500">
        <v>5</v>
      </c>
      <c r="M71" s="520">
        <v>1</v>
      </c>
      <c r="N71" s="499">
        <v>2</v>
      </c>
      <c r="O71" s="499">
        <v>3</v>
      </c>
      <c r="P71" s="499">
        <v>4</v>
      </c>
      <c r="Q71" s="500">
        <v>5</v>
      </c>
      <c r="R71" s="520">
        <v>1</v>
      </c>
      <c r="S71" s="499">
        <v>2</v>
      </c>
      <c r="T71" s="499">
        <v>3</v>
      </c>
      <c r="U71" s="499">
        <v>4</v>
      </c>
      <c r="V71" s="500">
        <v>5</v>
      </c>
      <c r="W71" s="520">
        <v>1</v>
      </c>
      <c r="X71" s="499">
        <v>2</v>
      </c>
      <c r="Y71" s="499">
        <v>3</v>
      </c>
      <c r="Z71" s="499">
        <v>4</v>
      </c>
      <c r="AA71" s="500">
        <v>5</v>
      </c>
    </row>
    <row r="72" spans="1:27" ht="26.25">
      <c r="A72" s="501" t="s">
        <v>248</v>
      </c>
      <c r="B72" s="516" t="s">
        <v>399</v>
      </c>
      <c r="C72" s="523">
        <f>SUM(D72:G72)</f>
        <v>0</v>
      </c>
      <c r="D72" s="502"/>
      <c r="E72" s="494"/>
      <c r="F72" s="494"/>
      <c r="G72" s="503"/>
      <c r="H72" s="523">
        <f>SUM(I72:L72)</f>
        <v>0</v>
      </c>
      <c r="I72" s="81">
        <f>N72+S72+X72</f>
        <v>0</v>
      </c>
      <c r="J72" s="81">
        <f>O72+T72+Y72</f>
        <v>0</v>
      </c>
      <c r="K72" s="81">
        <f>P72+U72+Z72</f>
        <v>0</v>
      </c>
      <c r="L72" s="525">
        <f>Q72+V72+AA72</f>
        <v>0</v>
      </c>
      <c r="M72" s="523">
        <f>SUM(N72:Q72)</f>
        <v>0</v>
      </c>
      <c r="N72" s="502"/>
      <c r="O72" s="494"/>
      <c r="P72" s="494"/>
      <c r="Q72" s="503"/>
      <c r="R72" s="523">
        <f>SUM(S72:V72)</f>
        <v>0</v>
      </c>
      <c r="S72" s="502"/>
      <c r="T72" s="494"/>
      <c r="U72" s="494"/>
      <c r="V72" s="503"/>
      <c r="W72" s="523">
        <f>SUM(X72:AA72)</f>
        <v>0</v>
      </c>
      <c r="X72" s="502"/>
      <c r="Y72" s="494"/>
      <c r="Z72" s="494"/>
      <c r="AA72" s="503"/>
    </row>
    <row r="73" spans="1:27" ht="12.75">
      <c r="A73" s="501" t="s">
        <v>237</v>
      </c>
      <c r="B73" s="516" t="s">
        <v>412</v>
      </c>
      <c r="C73" s="523">
        <f aca="true" t="shared" si="32" ref="C73:C83">SUM(D73:G73)</f>
        <v>0</v>
      </c>
      <c r="D73" s="502"/>
      <c r="E73" s="494"/>
      <c r="F73" s="494"/>
      <c r="G73" s="503"/>
      <c r="H73" s="523">
        <f aca="true" t="shared" si="33" ref="H73:H83">SUM(I73:L73)</f>
        <v>0</v>
      </c>
      <c r="I73" s="192">
        <f aca="true" t="shared" si="34" ref="I73:I83">N73+S73+X73</f>
        <v>0</v>
      </c>
      <c r="J73" s="192">
        <f aca="true" t="shared" si="35" ref="J73:J83">O73+T73+Y73</f>
        <v>0</v>
      </c>
      <c r="K73" s="192">
        <f aca="true" t="shared" si="36" ref="K73:K83">P73+U73+Z73</f>
        <v>0</v>
      </c>
      <c r="L73" s="525">
        <f aca="true" t="shared" si="37" ref="L73:L83">Q73+V73+AA73</f>
        <v>0</v>
      </c>
      <c r="M73" s="523">
        <f aca="true" t="shared" si="38" ref="M73:M83">SUM(N73:Q73)</f>
        <v>0</v>
      </c>
      <c r="N73" s="502"/>
      <c r="O73" s="494"/>
      <c r="P73" s="494"/>
      <c r="Q73" s="503"/>
      <c r="R73" s="523">
        <f aca="true" t="shared" si="39" ref="R73:R83">SUM(S73:V73)</f>
        <v>0</v>
      </c>
      <c r="S73" s="502"/>
      <c r="T73" s="494"/>
      <c r="U73" s="494"/>
      <c r="V73" s="503"/>
      <c r="W73" s="523">
        <f aca="true" t="shared" si="40" ref="W73:W83">SUM(X73:AA73)</f>
        <v>0</v>
      </c>
      <c r="X73" s="502"/>
      <c r="Y73" s="494"/>
      <c r="Z73" s="494"/>
      <c r="AA73" s="503"/>
    </row>
    <row r="74" spans="1:27" ht="12.75">
      <c r="A74" s="504" t="s">
        <v>238</v>
      </c>
      <c r="B74" s="516" t="s">
        <v>95</v>
      </c>
      <c r="C74" s="523">
        <f t="shared" si="32"/>
        <v>0</v>
      </c>
      <c r="D74" s="502"/>
      <c r="E74" s="494"/>
      <c r="F74" s="494"/>
      <c r="G74" s="503"/>
      <c r="H74" s="523">
        <f t="shared" si="33"/>
        <v>0</v>
      </c>
      <c r="I74" s="192">
        <f t="shared" si="34"/>
        <v>0</v>
      </c>
      <c r="J74" s="192">
        <f t="shared" si="35"/>
        <v>0</v>
      </c>
      <c r="K74" s="192">
        <f t="shared" si="36"/>
        <v>0</v>
      </c>
      <c r="L74" s="525">
        <f t="shared" si="37"/>
        <v>0</v>
      </c>
      <c r="M74" s="523">
        <f t="shared" si="38"/>
        <v>0</v>
      </c>
      <c r="N74" s="502"/>
      <c r="O74" s="494"/>
      <c r="P74" s="494"/>
      <c r="Q74" s="503"/>
      <c r="R74" s="523">
        <f t="shared" si="39"/>
        <v>0</v>
      </c>
      <c r="S74" s="502"/>
      <c r="T74" s="494"/>
      <c r="U74" s="494"/>
      <c r="V74" s="503"/>
      <c r="W74" s="523">
        <f t="shared" si="40"/>
        <v>0</v>
      </c>
      <c r="X74" s="502"/>
      <c r="Y74" s="494"/>
      <c r="Z74" s="494"/>
      <c r="AA74" s="503"/>
    </row>
    <row r="75" spans="1:27" ht="12.75">
      <c r="A75" s="501" t="s">
        <v>249</v>
      </c>
      <c r="B75" s="516" t="s">
        <v>414</v>
      </c>
      <c r="C75" s="523">
        <f t="shared" si="32"/>
        <v>0</v>
      </c>
      <c r="D75" s="502"/>
      <c r="E75" s="494"/>
      <c r="F75" s="494"/>
      <c r="G75" s="503"/>
      <c r="H75" s="523">
        <f t="shared" si="33"/>
        <v>0</v>
      </c>
      <c r="I75" s="192">
        <f t="shared" si="34"/>
        <v>0</v>
      </c>
      <c r="J75" s="192">
        <f t="shared" si="35"/>
        <v>0</v>
      </c>
      <c r="K75" s="192">
        <f t="shared" si="36"/>
        <v>0</v>
      </c>
      <c r="L75" s="525">
        <f t="shared" si="37"/>
        <v>0</v>
      </c>
      <c r="M75" s="523">
        <f t="shared" si="38"/>
        <v>0</v>
      </c>
      <c r="N75" s="502"/>
      <c r="O75" s="494"/>
      <c r="P75" s="494"/>
      <c r="Q75" s="503"/>
      <c r="R75" s="523">
        <f t="shared" si="39"/>
        <v>0</v>
      </c>
      <c r="S75" s="502"/>
      <c r="T75" s="494"/>
      <c r="U75" s="494"/>
      <c r="V75" s="503"/>
      <c r="W75" s="523">
        <f t="shared" si="40"/>
        <v>0</v>
      </c>
      <c r="X75" s="502"/>
      <c r="Y75" s="494"/>
      <c r="Z75" s="494"/>
      <c r="AA75" s="503"/>
    </row>
    <row r="76" spans="1:27" ht="26.25">
      <c r="A76" s="501" t="s">
        <v>250</v>
      </c>
      <c r="B76" s="516" t="s">
        <v>417</v>
      </c>
      <c r="C76" s="523">
        <f t="shared" si="32"/>
        <v>0</v>
      </c>
      <c r="D76" s="502"/>
      <c r="E76" s="494"/>
      <c r="F76" s="494"/>
      <c r="G76" s="503"/>
      <c r="H76" s="523">
        <f t="shared" si="33"/>
        <v>0</v>
      </c>
      <c r="I76" s="192">
        <f t="shared" si="34"/>
        <v>0</v>
      </c>
      <c r="J76" s="192">
        <f t="shared" si="35"/>
        <v>0</v>
      </c>
      <c r="K76" s="192">
        <f t="shared" si="36"/>
        <v>0</v>
      </c>
      <c r="L76" s="525">
        <f t="shared" si="37"/>
        <v>0</v>
      </c>
      <c r="M76" s="523">
        <f t="shared" si="38"/>
        <v>0</v>
      </c>
      <c r="N76" s="502"/>
      <c r="O76" s="494"/>
      <c r="P76" s="494"/>
      <c r="Q76" s="503"/>
      <c r="R76" s="523">
        <f t="shared" si="39"/>
        <v>0</v>
      </c>
      <c r="S76" s="502"/>
      <c r="T76" s="494"/>
      <c r="U76" s="494"/>
      <c r="V76" s="503"/>
      <c r="W76" s="523">
        <f t="shared" si="40"/>
        <v>0</v>
      </c>
      <c r="X76" s="502"/>
      <c r="Y76" s="494"/>
      <c r="Z76" s="494"/>
      <c r="AA76" s="503"/>
    </row>
    <row r="77" spans="1:27" ht="26.25">
      <c r="A77" s="501" t="s">
        <v>251</v>
      </c>
      <c r="B77" s="516" t="s">
        <v>418</v>
      </c>
      <c r="C77" s="523">
        <f t="shared" si="32"/>
        <v>0</v>
      </c>
      <c r="D77" s="502"/>
      <c r="E77" s="494"/>
      <c r="F77" s="494"/>
      <c r="G77" s="503"/>
      <c r="H77" s="523">
        <f t="shared" si="33"/>
        <v>0</v>
      </c>
      <c r="I77" s="192">
        <f t="shared" si="34"/>
        <v>0</v>
      </c>
      <c r="J77" s="192">
        <f t="shared" si="35"/>
        <v>0</v>
      </c>
      <c r="K77" s="192">
        <f t="shared" si="36"/>
        <v>0</v>
      </c>
      <c r="L77" s="525">
        <f t="shared" si="37"/>
        <v>0</v>
      </c>
      <c r="M77" s="523">
        <f t="shared" si="38"/>
        <v>0</v>
      </c>
      <c r="N77" s="502"/>
      <c r="O77" s="494"/>
      <c r="P77" s="494"/>
      <c r="Q77" s="503"/>
      <c r="R77" s="523">
        <f t="shared" si="39"/>
        <v>0</v>
      </c>
      <c r="S77" s="502"/>
      <c r="T77" s="494"/>
      <c r="U77" s="494"/>
      <c r="V77" s="503"/>
      <c r="W77" s="523">
        <f t="shared" si="40"/>
        <v>0</v>
      </c>
      <c r="X77" s="502"/>
      <c r="Y77" s="494"/>
      <c r="Z77" s="494"/>
      <c r="AA77" s="503"/>
    </row>
    <row r="78" spans="1:27" ht="12.75">
      <c r="A78" s="501" t="s">
        <v>245</v>
      </c>
      <c r="B78" s="516" t="s">
        <v>97</v>
      </c>
      <c r="C78" s="523">
        <f t="shared" si="32"/>
        <v>0</v>
      </c>
      <c r="D78" s="502"/>
      <c r="E78" s="494"/>
      <c r="F78" s="494"/>
      <c r="G78" s="503"/>
      <c r="H78" s="523">
        <f t="shared" si="33"/>
        <v>0</v>
      </c>
      <c r="I78" s="192">
        <f t="shared" si="34"/>
        <v>0</v>
      </c>
      <c r="J78" s="192">
        <f t="shared" si="35"/>
        <v>0</v>
      </c>
      <c r="K78" s="192">
        <f t="shared" si="36"/>
        <v>0</v>
      </c>
      <c r="L78" s="525">
        <f t="shared" si="37"/>
        <v>0</v>
      </c>
      <c r="M78" s="523">
        <f t="shared" si="38"/>
        <v>0</v>
      </c>
      <c r="N78" s="502"/>
      <c r="O78" s="494"/>
      <c r="P78" s="494"/>
      <c r="Q78" s="503"/>
      <c r="R78" s="523">
        <f t="shared" si="39"/>
        <v>0</v>
      </c>
      <c r="S78" s="502"/>
      <c r="T78" s="494"/>
      <c r="U78" s="494"/>
      <c r="V78" s="503"/>
      <c r="W78" s="523">
        <f t="shared" si="40"/>
        <v>0</v>
      </c>
      <c r="X78" s="502"/>
      <c r="Y78" s="494"/>
      <c r="Z78" s="494"/>
      <c r="AA78" s="503"/>
    </row>
    <row r="79" spans="1:27" ht="12.75">
      <c r="A79" s="501" t="s">
        <v>246</v>
      </c>
      <c r="B79" s="517" t="s">
        <v>98</v>
      </c>
      <c r="C79" s="523">
        <f t="shared" si="32"/>
        <v>0</v>
      </c>
      <c r="D79" s="505"/>
      <c r="E79" s="31"/>
      <c r="F79" s="31"/>
      <c r="G79" s="503"/>
      <c r="H79" s="523">
        <f t="shared" si="33"/>
        <v>0</v>
      </c>
      <c r="I79" s="192">
        <f t="shared" si="34"/>
        <v>0</v>
      </c>
      <c r="J79" s="192">
        <f t="shared" si="35"/>
        <v>0</v>
      </c>
      <c r="K79" s="192">
        <f t="shared" si="36"/>
        <v>0</v>
      </c>
      <c r="L79" s="525">
        <f t="shared" si="37"/>
        <v>0</v>
      </c>
      <c r="M79" s="523">
        <f t="shared" si="38"/>
        <v>0</v>
      </c>
      <c r="N79" s="505"/>
      <c r="O79" s="31"/>
      <c r="P79" s="31"/>
      <c r="Q79" s="503"/>
      <c r="R79" s="523">
        <f t="shared" si="39"/>
        <v>0</v>
      </c>
      <c r="S79" s="505"/>
      <c r="T79" s="31"/>
      <c r="U79" s="31"/>
      <c r="V79" s="503"/>
      <c r="W79" s="523">
        <f t="shared" si="40"/>
        <v>0</v>
      </c>
      <c r="X79" s="505"/>
      <c r="Y79" s="31"/>
      <c r="Z79" s="31"/>
      <c r="AA79" s="503"/>
    </row>
    <row r="80" spans="1:27" ht="12.75">
      <c r="A80" s="501" t="s">
        <v>247</v>
      </c>
      <c r="B80" s="517" t="s">
        <v>99</v>
      </c>
      <c r="C80" s="523">
        <f t="shared" si="32"/>
        <v>0</v>
      </c>
      <c r="D80" s="502"/>
      <c r="E80" s="494"/>
      <c r="F80" s="494"/>
      <c r="G80" s="503"/>
      <c r="H80" s="523">
        <f t="shared" si="33"/>
        <v>0</v>
      </c>
      <c r="I80" s="192">
        <f t="shared" si="34"/>
        <v>0</v>
      </c>
      <c r="J80" s="192">
        <f t="shared" si="35"/>
        <v>0</v>
      </c>
      <c r="K80" s="192">
        <f t="shared" si="36"/>
        <v>0</v>
      </c>
      <c r="L80" s="525">
        <f t="shared" si="37"/>
        <v>0</v>
      </c>
      <c r="M80" s="523">
        <f t="shared" si="38"/>
        <v>0</v>
      </c>
      <c r="N80" s="502"/>
      <c r="O80" s="494"/>
      <c r="P80" s="494"/>
      <c r="Q80" s="503"/>
      <c r="R80" s="523">
        <f t="shared" si="39"/>
        <v>0</v>
      </c>
      <c r="S80" s="502"/>
      <c r="T80" s="494"/>
      <c r="U80" s="494"/>
      <c r="V80" s="503"/>
      <c r="W80" s="523">
        <f t="shared" si="40"/>
        <v>0</v>
      </c>
      <c r="X80" s="502"/>
      <c r="Y80" s="494"/>
      <c r="Z80" s="494"/>
      <c r="AA80" s="503"/>
    </row>
    <row r="81" spans="1:27" ht="12.75">
      <c r="A81" s="501" t="s">
        <v>252</v>
      </c>
      <c r="B81" s="516" t="s">
        <v>480</v>
      </c>
      <c r="C81" s="523">
        <f t="shared" si="32"/>
        <v>0</v>
      </c>
      <c r="D81" s="502"/>
      <c r="E81" s="494"/>
      <c r="F81" s="494"/>
      <c r="G81" s="503"/>
      <c r="H81" s="523">
        <f t="shared" si="33"/>
        <v>0</v>
      </c>
      <c r="I81" s="192">
        <f t="shared" si="34"/>
        <v>0</v>
      </c>
      <c r="J81" s="192">
        <f t="shared" si="35"/>
        <v>0</v>
      </c>
      <c r="K81" s="192">
        <f t="shared" si="36"/>
        <v>0</v>
      </c>
      <c r="L81" s="525">
        <f t="shared" si="37"/>
        <v>0</v>
      </c>
      <c r="M81" s="523">
        <f t="shared" si="38"/>
        <v>0</v>
      </c>
      <c r="N81" s="502"/>
      <c r="O81" s="494"/>
      <c r="P81" s="494"/>
      <c r="Q81" s="503"/>
      <c r="R81" s="523">
        <f t="shared" si="39"/>
        <v>0</v>
      </c>
      <c r="S81" s="502"/>
      <c r="T81" s="494"/>
      <c r="U81" s="494"/>
      <c r="V81" s="503"/>
      <c r="W81" s="523">
        <f t="shared" si="40"/>
        <v>0</v>
      </c>
      <c r="X81" s="502"/>
      <c r="Y81" s="494"/>
      <c r="Z81" s="494"/>
      <c r="AA81" s="503"/>
    </row>
    <row r="82" spans="1:27" ht="12.75">
      <c r="A82" s="501" t="s">
        <v>253</v>
      </c>
      <c r="B82" s="516" t="s">
        <v>102</v>
      </c>
      <c r="C82" s="523">
        <f t="shared" si="32"/>
        <v>0</v>
      </c>
      <c r="D82" s="502"/>
      <c r="E82" s="494"/>
      <c r="F82" s="494"/>
      <c r="G82" s="503"/>
      <c r="H82" s="523">
        <f t="shared" si="33"/>
        <v>0</v>
      </c>
      <c r="I82" s="192">
        <f t="shared" si="34"/>
        <v>0</v>
      </c>
      <c r="J82" s="192">
        <f t="shared" si="35"/>
        <v>0</v>
      </c>
      <c r="K82" s="192">
        <f t="shared" si="36"/>
        <v>0</v>
      </c>
      <c r="L82" s="525">
        <f t="shared" si="37"/>
        <v>0</v>
      </c>
      <c r="M82" s="523">
        <f t="shared" si="38"/>
        <v>0</v>
      </c>
      <c r="N82" s="502"/>
      <c r="O82" s="494"/>
      <c r="P82" s="494"/>
      <c r="Q82" s="503"/>
      <c r="R82" s="523">
        <f t="shared" si="39"/>
        <v>0</v>
      </c>
      <c r="S82" s="502"/>
      <c r="T82" s="494"/>
      <c r="U82" s="494"/>
      <c r="V82" s="503"/>
      <c r="W82" s="523">
        <f t="shared" si="40"/>
        <v>0</v>
      </c>
      <c r="X82" s="502"/>
      <c r="Y82" s="494"/>
      <c r="Z82" s="494"/>
      <c r="AA82" s="503"/>
    </row>
    <row r="83" spans="1:27" ht="13.5" thickBot="1">
      <c r="A83" s="506" t="s">
        <v>556</v>
      </c>
      <c r="B83" s="518" t="s">
        <v>103</v>
      </c>
      <c r="C83" s="526">
        <f t="shared" si="32"/>
        <v>0</v>
      </c>
      <c r="D83" s="507"/>
      <c r="E83" s="495"/>
      <c r="F83" s="495"/>
      <c r="G83" s="508"/>
      <c r="H83" s="526">
        <f t="shared" si="33"/>
        <v>0</v>
      </c>
      <c r="I83" s="202">
        <f t="shared" si="34"/>
        <v>0</v>
      </c>
      <c r="J83" s="202">
        <f t="shared" si="35"/>
        <v>0</v>
      </c>
      <c r="K83" s="202">
        <f t="shared" si="36"/>
        <v>0</v>
      </c>
      <c r="L83" s="528">
        <f t="shared" si="37"/>
        <v>0</v>
      </c>
      <c r="M83" s="526">
        <f t="shared" si="38"/>
        <v>0</v>
      </c>
      <c r="N83" s="507"/>
      <c r="O83" s="495"/>
      <c r="P83" s="495"/>
      <c r="Q83" s="508"/>
      <c r="R83" s="526">
        <f t="shared" si="39"/>
        <v>0</v>
      </c>
      <c r="S83" s="507"/>
      <c r="T83" s="495"/>
      <c r="U83" s="495"/>
      <c r="V83" s="508"/>
      <c r="W83" s="526">
        <f t="shared" si="40"/>
        <v>0</v>
      </c>
      <c r="X83" s="507"/>
      <c r="Y83" s="495"/>
      <c r="Z83" s="495"/>
      <c r="AA83" s="508"/>
    </row>
    <row r="84" spans="1:27" ht="66" thickBot="1">
      <c r="A84" s="509" t="s">
        <v>241</v>
      </c>
      <c r="B84" s="519" t="s">
        <v>104</v>
      </c>
      <c r="C84" s="521">
        <f aca="true" t="shared" si="41" ref="C84:AA84">SUM(C72:C78)+SUM(C81:C83)</f>
        <v>0</v>
      </c>
      <c r="D84" s="513">
        <f t="shared" si="41"/>
        <v>0</v>
      </c>
      <c r="E84" s="513">
        <f t="shared" si="41"/>
        <v>0</v>
      </c>
      <c r="F84" s="513">
        <f t="shared" si="41"/>
        <v>0</v>
      </c>
      <c r="G84" s="522">
        <f t="shared" si="41"/>
        <v>0</v>
      </c>
      <c r="H84" s="531">
        <f t="shared" si="41"/>
        <v>0</v>
      </c>
      <c r="I84" s="532">
        <f t="shared" si="41"/>
        <v>0</v>
      </c>
      <c r="J84" s="532">
        <f t="shared" si="41"/>
        <v>0</v>
      </c>
      <c r="K84" s="532">
        <f t="shared" si="41"/>
        <v>0</v>
      </c>
      <c r="L84" s="533">
        <f t="shared" si="41"/>
        <v>0</v>
      </c>
      <c r="M84" s="521">
        <f t="shared" si="41"/>
        <v>0</v>
      </c>
      <c r="N84" s="513">
        <f t="shared" si="41"/>
        <v>0</v>
      </c>
      <c r="O84" s="513">
        <f t="shared" si="41"/>
        <v>0</v>
      </c>
      <c r="P84" s="513">
        <f t="shared" si="41"/>
        <v>0</v>
      </c>
      <c r="Q84" s="522">
        <f t="shared" si="41"/>
        <v>0</v>
      </c>
      <c r="R84" s="521">
        <f t="shared" si="41"/>
        <v>0</v>
      </c>
      <c r="S84" s="513">
        <f t="shared" si="41"/>
        <v>0</v>
      </c>
      <c r="T84" s="513">
        <f t="shared" si="41"/>
        <v>0</v>
      </c>
      <c r="U84" s="513">
        <f t="shared" si="41"/>
        <v>0</v>
      </c>
      <c r="V84" s="522">
        <f t="shared" si="41"/>
        <v>0</v>
      </c>
      <c r="W84" s="521">
        <f t="shared" si="41"/>
        <v>0</v>
      </c>
      <c r="X84" s="513">
        <f t="shared" si="41"/>
        <v>0</v>
      </c>
      <c r="Y84" s="513">
        <f t="shared" si="41"/>
        <v>0</v>
      </c>
      <c r="Z84" s="513">
        <f t="shared" si="41"/>
        <v>0</v>
      </c>
      <c r="AA84" s="522">
        <f t="shared" si="41"/>
        <v>0</v>
      </c>
    </row>
    <row r="85" spans="1:27" ht="39">
      <c r="A85" s="501" t="s">
        <v>239</v>
      </c>
      <c r="B85" s="517" t="s">
        <v>105</v>
      </c>
      <c r="C85" s="523">
        <f aca="true" t="shared" si="42" ref="C85:C90">SUM(D85:G85)</f>
        <v>0</v>
      </c>
      <c r="D85" s="502"/>
      <c r="E85" s="494"/>
      <c r="F85" s="494"/>
      <c r="G85" s="503"/>
      <c r="H85" s="534">
        <f aca="true" t="shared" si="43" ref="H85:H90">SUM(I85:L85)</f>
        <v>0</v>
      </c>
      <c r="I85" s="535">
        <f aca="true" t="shared" si="44" ref="I85:L90">N85+S85+X85</f>
        <v>0</v>
      </c>
      <c r="J85" s="535">
        <f t="shared" si="44"/>
        <v>0</v>
      </c>
      <c r="K85" s="535">
        <f t="shared" si="44"/>
        <v>0</v>
      </c>
      <c r="L85" s="536">
        <f t="shared" si="44"/>
        <v>0</v>
      </c>
      <c r="M85" s="515">
        <f aca="true" t="shared" si="45" ref="M85:M90">SUM(N85:Q85)</f>
        <v>0</v>
      </c>
      <c r="N85" s="502"/>
      <c r="O85" s="494"/>
      <c r="P85" s="494"/>
      <c r="Q85" s="503"/>
      <c r="R85" s="523">
        <f aca="true" t="shared" si="46" ref="R85:R90">SUM(S85:V85)</f>
        <v>0</v>
      </c>
      <c r="S85" s="502"/>
      <c r="T85" s="494"/>
      <c r="U85" s="494"/>
      <c r="V85" s="503"/>
      <c r="W85" s="523">
        <f aca="true" t="shared" si="47" ref="W85:W90">SUM(X85:AA85)</f>
        <v>0</v>
      </c>
      <c r="X85" s="502"/>
      <c r="Y85" s="494"/>
      <c r="Z85" s="494"/>
      <c r="AA85" s="503"/>
    </row>
    <row r="86" spans="1:27" ht="66">
      <c r="A86" s="501" t="s">
        <v>240</v>
      </c>
      <c r="B86" s="517" t="s">
        <v>641</v>
      </c>
      <c r="C86" s="523">
        <f t="shared" si="42"/>
        <v>0</v>
      </c>
      <c r="D86" s="502"/>
      <c r="E86" s="494"/>
      <c r="F86" s="494"/>
      <c r="G86" s="503"/>
      <c r="H86" s="523">
        <f t="shared" si="43"/>
        <v>0</v>
      </c>
      <c r="I86" s="192">
        <f t="shared" si="44"/>
        <v>0</v>
      </c>
      <c r="J86" s="192">
        <f t="shared" si="44"/>
        <v>0</v>
      </c>
      <c r="K86" s="192">
        <f t="shared" si="44"/>
        <v>0</v>
      </c>
      <c r="L86" s="453">
        <f t="shared" si="44"/>
        <v>0</v>
      </c>
      <c r="M86" s="515">
        <f t="shared" si="45"/>
        <v>0</v>
      </c>
      <c r="N86" s="502"/>
      <c r="O86" s="494"/>
      <c r="P86" s="494"/>
      <c r="Q86" s="503"/>
      <c r="R86" s="523">
        <f t="shared" si="46"/>
        <v>0</v>
      </c>
      <c r="S86" s="502"/>
      <c r="T86" s="494"/>
      <c r="U86" s="494"/>
      <c r="V86" s="503"/>
      <c r="W86" s="523">
        <f t="shared" si="47"/>
        <v>0</v>
      </c>
      <c r="X86" s="502"/>
      <c r="Y86" s="494"/>
      <c r="Z86" s="494"/>
      <c r="AA86" s="503"/>
    </row>
    <row r="87" spans="1:27" ht="26.25">
      <c r="A87" s="504" t="s">
        <v>242</v>
      </c>
      <c r="B87" s="517" t="s">
        <v>106</v>
      </c>
      <c r="C87" s="523">
        <f t="shared" si="42"/>
        <v>0</v>
      </c>
      <c r="D87" s="505"/>
      <c r="E87" s="31"/>
      <c r="F87" s="31"/>
      <c r="G87" s="503"/>
      <c r="H87" s="523">
        <f t="shared" si="43"/>
        <v>0</v>
      </c>
      <c r="I87" s="192">
        <f t="shared" si="44"/>
        <v>0</v>
      </c>
      <c r="J87" s="192">
        <f t="shared" si="44"/>
        <v>0</v>
      </c>
      <c r="K87" s="192">
        <f t="shared" si="44"/>
        <v>0</v>
      </c>
      <c r="L87" s="453">
        <f t="shared" si="44"/>
        <v>0</v>
      </c>
      <c r="M87" s="515">
        <f t="shared" si="45"/>
        <v>0</v>
      </c>
      <c r="N87" s="505"/>
      <c r="O87" s="31"/>
      <c r="P87" s="31"/>
      <c r="Q87" s="503"/>
      <c r="R87" s="523">
        <f t="shared" si="46"/>
        <v>0</v>
      </c>
      <c r="S87" s="505"/>
      <c r="T87" s="31"/>
      <c r="U87" s="31"/>
      <c r="V87" s="503"/>
      <c r="W87" s="523">
        <f t="shared" si="47"/>
        <v>0</v>
      </c>
      <c r="X87" s="505"/>
      <c r="Y87" s="31"/>
      <c r="Z87" s="31"/>
      <c r="AA87" s="503"/>
    </row>
    <row r="88" spans="1:27" ht="12.75">
      <c r="A88" s="501" t="s">
        <v>107</v>
      </c>
      <c r="B88" s="517" t="s">
        <v>108</v>
      </c>
      <c r="C88" s="523">
        <f t="shared" si="42"/>
        <v>0</v>
      </c>
      <c r="D88" s="512"/>
      <c r="E88" s="494"/>
      <c r="F88" s="494"/>
      <c r="G88" s="503"/>
      <c r="H88" s="523">
        <f t="shared" si="43"/>
        <v>0</v>
      </c>
      <c r="I88" s="192">
        <f t="shared" si="44"/>
        <v>0</v>
      </c>
      <c r="J88" s="192">
        <f t="shared" si="44"/>
        <v>0</v>
      </c>
      <c r="K88" s="192">
        <f t="shared" si="44"/>
        <v>0</v>
      </c>
      <c r="L88" s="453">
        <f t="shared" si="44"/>
        <v>0</v>
      </c>
      <c r="M88" s="515">
        <f t="shared" si="45"/>
        <v>0</v>
      </c>
      <c r="N88" s="512"/>
      <c r="O88" s="494"/>
      <c r="P88" s="494"/>
      <c r="Q88" s="503"/>
      <c r="R88" s="523">
        <f t="shared" si="46"/>
        <v>0</v>
      </c>
      <c r="S88" s="512"/>
      <c r="T88" s="494"/>
      <c r="U88" s="494"/>
      <c r="V88" s="503"/>
      <c r="W88" s="523">
        <f t="shared" si="47"/>
        <v>0</v>
      </c>
      <c r="X88" s="512"/>
      <c r="Y88" s="494"/>
      <c r="Z88" s="494"/>
      <c r="AA88" s="503"/>
    </row>
    <row r="89" spans="1:27" ht="39">
      <c r="A89" s="501" t="s">
        <v>243</v>
      </c>
      <c r="B89" s="517" t="s">
        <v>640</v>
      </c>
      <c r="C89" s="523">
        <f t="shared" si="42"/>
        <v>0</v>
      </c>
      <c r="D89" s="512"/>
      <c r="E89" s="494"/>
      <c r="F89" s="494"/>
      <c r="G89" s="503"/>
      <c r="H89" s="523">
        <f t="shared" si="43"/>
        <v>0</v>
      </c>
      <c r="I89" s="192">
        <f t="shared" si="44"/>
        <v>0</v>
      </c>
      <c r="J89" s="192">
        <f t="shared" si="44"/>
        <v>0</v>
      </c>
      <c r="K89" s="192">
        <f t="shared" si="44"/>
        <v>0</v>
      </c>
      <c r="L89" s="453">
        <f t="shared" si="44"/>
        <v>0</v>
      </c>
      <c r="M89" s="515">
        <f t="shared" si="45"/>
        <v>0</v>
      </c>
      <c r="N89" s="512"/>
      <c r="O89" s="494"/>
      <c r="P89" s="494"/>
      <c r="Q89" s="503"/>
      <c r="R89" s="523">
        <f t="shared" si="46"/>
        <v>0</v>
      </c>
      <c r="S89" s="512"/>
      <c r="T89" s="494"/>
      <c r="U89" s="494"/>
      <c r="V89" s="503"/>
      <c r="W89" s="523">
        <f t="shared" si="47"/>
        <v>0</v>
      </c>
      <c r="X89" s="512"/>
      <c r="Y89" s="494"/>
      <c r="Z89" s="494"/>
      <c r="AA89" s="503"/>
    </row>
    <row r="90" spans="1:27" ht="26.25">
      <c r="A90" s="501" t="s">
        <v>244</v>
      </c>
      <c r="B90" s="517" t="s">
        <v>109</v>
      </c>
      <c r="C90" s="523">
        <f t="shared" si="42"/>
        <v>0</v>
      </c>
      <c r="D90" s="512"/>
      <c r="E90" s="494"/>
      <c r="F90" s="494"/>
      <c r="G90" s="503"/>
      <c r="H90" s="523">
        <f t="shared" si="43"/>
        <v>0</v>
      </c>
      <c r="I90" s="192">
        <f t="shared" si="44"/>
        <v>0</v>
      </c>
      <c r="J90" s="192">
        <f t="shared" si="44"/>
        <v>0</v>
      </c>
      <c r="K90" s="192">
        <f t="shared" si="44"/>
        <v>0</v>
      </c>
      <c r="L90" s="453">
        <f t="shared" si="44"/>
        <v>0</v>
      </c>
      <c r="M90" s="515">
        <f t="shared" si="45"/>
        <v>0</v>
      </c>
      <c r="N90" s="512"/>
      <c r="O90" s="494"/>
      <c r="P90" s="494"/>
      <c r="Q90" s="503"/>
      <c r="R90" s="523">
        <f t="shared" si="46"/>
        <v>0</v>
      </c>
      <c r="S90" s="512"/>
      <c r="T90" s="494"/>
      <c r="U90" s="494"/>
      <c r="V90" s="503"/>
      <c r="W90" s="523">
        <f t="shared" si="47"/>
        <v>0</v>
      </c>
      <c r="X90" s="512"/>
      <c r="Y90" s="494"/>
      <c r="Z90" s="494"/>
      <c r="AA90" s="503"/>
    </row>
    <row r="91" spans="1:27" ht="52.5">
      <c r="A91" s="501" t="s">
        <v>223</v>
      </c>
      <c r="B91" s="517" t="s">
        <v>110</v>
      </c>
      <c r="C91" s="523">
        <f aca="true" t="shared" si="48" ref="C91:AA91">C86-C87</f>
        <v>0</v>
      </c>
      <c r="D91" s="515">
        <f t="shared" si="48"/>
        <v>0</v>
      </c>
      <c r="E91" s="515">
        <f t="shared" si="48"/>
        <v>0</v>
      </c>
      <c r="F91" s="515">
        <f t="shared" si="48"/>
        <v>0</v>
      </c>
      <c r="G91" s="524">
        <f t="shared" si="48"/>
        <v>0</v>
      </c>
      <c r="H91" s="523">
        <f t="shared" si="48"/>
        <v>0</v>
      </c>
      <c r="I91" s="515">
        <f t="shared" si="48"/>
        <v>0</v>
      </c>
      <c r="J91" s="515">
        <f t="shared" si="48"/>
        <v>0</v>
      </c>
      <c r="K91" s="515">
        <f t="shared" si="48"/>
        <v>0</v>
      </c>
      <c r="L91" s="524">
        <f t="shared" si="48"/>
        <v>0</v>
      </c>
      <c r="M91" s="515">
        <f t="shared" si="48"/>
        <v>0</v>
      </c>
      <c r="N91" s="515">
        <f t="shared" si="48"/>
        <v>0</v>
      </c>
      <c r="O91" s="515">
        <f t="shared" si="48"/>
        <v>0</v>
      </c>
      <c r="P91" s="515">
        <f t="shared" si="48"/>
        <v>0</v>
      </c>
      <c r="Q91" s="524">
        <f t="shared" si="48"/>
        <v>0</v>
      </c>
      <c r="R91" s="523">
        <f t="shared" si="48"/>
        <v>0</v>
      </c>
      <c r="S91" s="515">
        <f t="shared" si="48"/>
        <v>0</v>
      </c>
      <c r="T91" s="515">
        <f t="shared" si="48"/>
        <v>0</v>
      </c>
      <c r="U91" s="515">
        <f t="shared" si="48"/>
        <v>0</v>
      </c>
      <c r="V91" s="524">
        <f t="shared" si="48"/>
        <v>0</v>
      </c>
      <c r="W91" s="523">
        <f t="shared" si="48"/>
        <v>0</v>
      </c>
      <c r="X91" s="515">
        <f t="shared" si="48"/>
        <v>0</v>
      </c>
      <c r="Y91" s="515">
        <f t="shared" si="48"/>
        <v>0</v>
      </c>
      <c r="Z91" s="515">
        <f t="shared" si="48"/>
        <v>0</v>
      </c>
      <c r="AA91" s="524">
        <f t="shared" si="48"/>
        <v>0</v>
      </c>
    </row>
    <row r="92" spans="1:27" ht="12.75">
      <c r="A92" s="501" t="s">
        <v>111</v>
      </c>
      <c r="B92" s="517" t="s">
        <v>112</v>
      </c>
      <c r="C92" s="134"/>
      <c r="D92" s="502"/>
      <c r="E92" s="494"/>
      <c r="F92" s="494"/>
      <c r="G92" s="503"/>
      <c r="H92" s="134"/>
      <c r="I92" s="502"/>
      <c r="J92" s="494"/>
      <c r="K92" s="494"/>
      <c r="L92" s="503"/>
      <c r="M92" s="514"/>
      <c r="N92" s="502"/>
      <c r="O92" s="494"/>
      <c r="P92" s="494"/>
      <c r="Q92" s="503"/>
      <c r="R92" s="134"/>
      <c r="S92" s="502"/>
      <c r="T92" s="494"/>
      <c r="U92" s="494"/>
      <c r="V92" s="503"/>
      <c r="W92" s="134"/>
      <c r="X92" s="502"/>
      <c r="Y92" s="494"/>
      <c r="Z92" s="494"/>
      <c r="AA92" s="503"/>
    </row>
    <row r="93" spans="1:27" ht="27" thickBot="1">
      <c r="A93" s="509" t="s">
        <v>226</v>
      </c>
      <c r="B93" s="519" t="s">
        <v>113</v>
      </c>
      <c r="C93" s="521">
        <f>SUM(D93:G93)</f>
        <v>0</v>
      </c>
      <c r="D93" s="510"/>
      <c r="E93" s="497"/>
      <c r="F93" s="497"/>
      <c r="G93" s="511"/>
      <c r="H93" s="526">
        <f>SUM(I93:L93)</f>
        <v>0</v>
      </c>
      <c r="I93" s="202">
        <f>N93+S93+X93</f>
        <v>0</v>
      </c>
      <c r="J93" s="202">
        <f>O93+T93+Y93</f>
        <v>0</v>
      </c>
      <c r="K93" s="202">
        <f>P93+U93+Z93</f>
        <v>0</v>
      </c>
      <c r="L93" s="454">
        <f>Q93+V93+AA93</f>
        <v>0</v>
      </c>
      <c r="M93" s="513">
        <f>SUM(N93:Q93)</f>
        <v>0</v>
      </c>
      <c r="N93" s="510"/>
      <c r="O93" s="497"/>
      <c r="P93" s="497"/>
      <c r="Q93" s="511"/>
      <c r="R93" s="521">
        <f>SUM(S93:V93)</f>
        <v>0</v>
      </c>
      <c r="S93" s="510"/>
      <c r="T93" s="497"/>
      <c r="U93" s="497"/>
      <c r="V93" s="511"/>
      <c r="W93" s="521">
        <f>SUM(X93:AA93)</f>
        <v>0</v>
      </c>
      <c r="X93" s="510"/>
      <c r="Y93" s="497"/>
      <c r="Z93" s="497"/>
      <c r="AA93" s="511"/>
    </row>
  </sheetData>
  <mergeCells count="30">
    <mergeCell ref="X67:AA67"/>
    <mergeCell ref="W66:AA66"/>
    <mergeCell ref="R66:V66"/>
    <mergeCell ref="M66:Q66"/>
    <mergeCell ref="D67:G67"/>
    <mergeCell ref="I67:L67"/>
    <mergeCell ref="N67:Q67"/>
    <mergeCell ref="S67:V67"/>
    <mergeCell ref="W33:AA33"/>
    <mergeCell ref="D34:G34"/>
    <mergeCell ref="I34:L34"/>
    <mergeCell ref="N34:Q34"/>
    <mergeCell ref="S34:V34"/>
    <mergeCell ref="X34:AA34"/>
    <mergeCell ref="C33:G33"/>
    <mergeCell ref="H66:L66"/>
    <mergeCell ref="C66:G66"/>
    <mergeCell ref="R33:V33"/>
    <mergeCell ref="H33:L33"/>
    <mergeCell ref="M33:Q33"/>
    <mergeCell ref="X3:AA3"/>
    <mergeCell ref="C2:G2"/>
    <mergeCell ref="H2:L2"/>
    <mergeCell ref="M2:Q2"/>
    <mergeCell ref="R2:V2"/>
    <mergeCell ref="W2:AA2"/>
    <mergeCell ref="D3:G3"/>
    <mergeCell ref="I3:L3"/>
    <mergeCell ref="N3:Q3"/>
    <mergeCell ref="S3:V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D2">
      <selection activeCell="C30" sqref="C30"/>
    </sheetView>
  </sheetViews>
  <sheetFormatPr defaultColWidth="9.00390625" defaultRowHeight="12.75"/>
  <cols>
    <col min="1" max="1" width="39.875" style="4" customWidth="1"/>
    <col min="2" max="2" width="7.375" style="4" customWidth="1"/>
    <col min="3" max="3" width="12.125" style="4" customWidth="1"/>
    <col min="4" max="4" width="12.375" style="4" customWidth="1"/>
    <col min="5" max="5" width="10.625" style="4" customWidth="1"/>
    <col min="6" max="6" width="16.375" style="4" customWidth="1"/>
    <col min="7" max="7" width="11.375" style="4" customWidth="1"/>
    <col min="8" max="8" width="14.625" style="4" customWidth="1"/>
    <col min="9" max="9" width="15.125" style="4" customWidth="1"/>
    <col min="10" max="10" width="11.375" style="4" customWidth="1"/>
    <col min="11" max="54" width="9.125" style="4" customWidth="1"/>
  </cols>
  <sheetData>
    <row r="1" spans="4:8" ht="12.75">
      <c r="D1" s="104"/>
      <c r="H1" s="118" t="s">
        <v>19</v>
      </c>
    </row>
    <row r="2" spans="1:8" ht="12.75">
      <c r="A2" s="487" t="s">
        <v>4</v>
      </c>
      <c r="D2" s="104"/>
      <c r="H2" s="118" t="s">
        <v>20</v>
      </c>
    </row>
    <row r="3" spans="1:8" ht="12.75">
      <c r="A3" s="487"/>
      <c r="D3" s="104"/>
      <c r="H3" s="118" t="s">
        <v>21</v>
      </c>
    </row>
    <row r="4" ht="12.75">
      <c r="A4" s="65" t="s">
        <v>22</v>
      </c>
    </row>
    <row r="5" spans="1:2" ht="12.75">
      <c r="A5" s="4" t="s">
        <v>8</v>
      </c>
      <c r="B5" s="6"/>
    </row>
    <row r="6" spans="1:2" ht="12.75">
      <c r="A6" s="4" t="s">
        <v>453</v>
      </c>
      <c r="B6" s="6"/>
    </row>
    <row r="7" ht="13.5">
      <c r="A7" s="5" t="s">
        <v>9</v>
      </c>
    </row>
    <row r="8" ht="16.5" customHeight="1" thickBot="1">
      <c r="A8" s="682" t="s">
        <v>23</v>
      </c>
    </row>
    <row r="9" spans="1:10" ht="15">
      <c r="A9" s="683"/>
      <c r="B9" s="684" t="s">
        <v>281</v>
      </c>
      <c r="C9" s="685" t="s">
        <v>24</v>
      </c>
      <c r="D9" s="685" t="s">
        <v>24</v>
      </c>
      <c r="E9" s="685" t="s">
        <v>25</v>
      </c>
      <c r="F9" s="686" t="s">
        <v>26</v>
      </c>
      <c r="G9" s="686" t="s">
        <v>166</v>
      </c>
      <c r="H9" s="685" t="s">
        <v>27</v>
      </c>
      <c r="I9" s="685" t="s">
        <v>28</v>
      </c>
      <c r="J9" s="685" t="s">
        <v>29</v>
      </c>
    </row>
    <row r="10" spans="1:10" ht="15">
      <c r="A10" s="687" t="s">
        <v>30</v>
      </c>
      <c r="B10" s="688" t="s">
        <v>460</v>
      </c>
      <c r="C10" s="689" t="s">
        <v>31</v>
      </c>
      <c r="D10" s="689" t="s">
        <v>32</v>
      </c>
      <c r="E10" s="689" t="s">
        <v>33</v>
      </c>
      <c r="F10" s="690" t="s">
        <v>34</v>
      </c>
      <c r="G10" s="690" t="s">
        <v>35</v>
      </c>
      <c r="H10" s="689" t="s">
        <v>36</v>
      </c>
      <c r="I10" s="689" t="s">
        <v>37</v>
      </c>
      <c r="J10" s="689" t="s">
        <v>38</v>
      </c>
    </row>
    <row r="11" spans="1:10" ht="15">
      <c r="A11" s="687"/>
      <c r="B11" s="688"/>
      <c r="C11" s="689" t="s">
        <v>39</v>
      </c>
      <c r="D11" s="689" t="s">
        <v>39</v>
      </c>
      <c r="E11" s="690"/>
      <c r="F11" s="690" t="s">
        <v>40</v>
      </c>
      <c r="G11" s="690" t="s">
        <v>41</v>
      </c>
      <c r="H11" s="689" t="s">
        <v>42</v>
      </c>
      <c r="I11" s="689" t="s">
        <v>43</v>
      </c>
      <c r="J11" s="689" t="s">
        <v>44</v>
      </c>
    </row>
    <row r="12" spans="1:10" ht="15" thickBot="1">
      <c r="A12" s="691"/>
      <c r="B12" s="688"/>
      <c r="C12" s="692" t="s">
        <v>45</v>
      </c>
      <c r="D12" s="692" t="s">
        <v>46</v>
      </c>
      <c r="E12" s="693"/>
      <c r="F12" s="693" t="s">
        <v>47</v>
      </c>
      <c r="G12" s="693"/>
      <c r="H12" s="692" t="s">
        <v>48</v>
      </c>
      <c r="I12" s="692" t="s">
        <v>49</v>
      </c>
      <c r="J12" s="694"/>
    </row>
    <row r="13" spans="1:10" ht="13.5" thickBot="1">
      <c r="A13" s="695" t="s">
        <v>93</v>
      </c>
      <c r="B13" s="706">
        <v>1</v>
      </c>
      <c r="C13" s="169">
        <v>2</v>
      </c>
      <c r="D13" s="169">
        <v>3</v>
      </c>
      <c r="E13" s="169">
        <v>4</v>
      </c>
      <c r="F13" s="169">
        <v>5</v>
      </c>
      <c r="G13" s="169">
        <v>6</v>
      </c>
      <c r="H13" s="169">
        <v>7</v>
      </c>
      <c r="I13" s="169">
        <v>8</v>
      </c>
      <c r="J13" s="169">
        <v>9</v>
      </c>
    </row>
    <row r="14" spans="1:10" ht="15">
      <c r="A14" s="610" t="s">
        <v>50</v>
      </c>
      <c r="B14" s="697" t="s">
        <v>399</v>
      </c>
      <c r="C14" s="708">
        <f>Лист4!C8</f>
        <v>0</v>
      </c>
      <c r="D14" s="708">
        <f>Лист4!D8</f>
        <v>0</v>
      </c>
      <c r="E14" s="708">
        <f>Лист4!E8</f>
        <v>0</v>
      </c>
      <c r="F14" s="708">
        <f>Лист4!F8</f>
        <v>0</v>
      </c>
      <c r="G14" s="708">
        <f>Лист4!G8</f>
        <v>0</v>
      </c>
      <c r="H14" s="708">
        <f>Лист4!H8</f>
        <v>0</v>
      </c>
      <c r="I14" s="708">
        <f>Лист4!I8</f>
        <v>0</v>
      </c>
      <c r="J14" s="709">
        <f>Лист4!J8</f>
        <v>0</v>
      </c>
    </row>
    <row r="15" spans="1:10" ht="15">
      <c r="A15" s="612" t="s">
        <v>51</v>
      </c>
      <c r="B15" s="696" t="s">
        <v>401</v>
      </c>
      <c r="C15" s="707">
        <f>Лист4!C9</f>
        <v>0</v>
      </c>
      <c r="D15" s="707">
        <f>Лист4!D9</f>
        <v>0</v>
      </c>
      <c r="E15" s="707">
        <f>Лист4!E9</f>
        <v>0</v>
      </c>
      <c r="F15" s="707">
        <f>Лист4!F9</f>
        <v>0</v>
      </c>
      <c r="G15" s="707">
        <f>Лист4!G9</f>
        <v>0</v>
      </c>
      <c r="H15" s="707">
        <f>Лист4!H9</f>
        <v>0</v>
      </c>
      <c r="I15" s="707">
        <f>Лист4!I9</f>
        <v>0</v>
      </c>
      <c r="J15" s="710">
        <f>Лист4!J9</f>
        <v>0</v>
      </c>
    </row>
    <row r="16" spans="1:10" ht="30">
      <c r="A16" s="492" t="s">
        <v>644</v>
      </c>
      <c r="B16" s="697" t="s">
        <v>405</v>
      </c>
      <c r="C16" s="707">
        <f>Лист4!C10</f>
        <v>0</v>
      </c>
      <c r="D16" s="707">
        <f>Лист4!D10</f>
        <v>0</v>
      </c>
      <c r="E16" s="707">
        <f>Лист4!E10</f>
        <v>0</v>
      </c>
      <c r="F16" s="707">
        <f>Лист4!F10</f>
        <v>0</v>
      </c>
      <c r="G16" s="707">
        <f>Лист4!G10</f>
        <v>0</v>
      </c>
      <c r="H16" s="707">
        <f>Лист4!H10</f>
        <v>0</v>
      </c>
      <c r="I16" s="707">
        <f>Лист4!I10</f>
        <v>0</v>
      </c>
      <c r="J16" s="710">
        <f>Лист4!J10</f>
        <v>0</v>
      </c>
    </row>
    <row r="17" spans="1:10" ht="15">
      <c r="A17" s="612" t="s">
        <v>52</v>
      </c>
      <c r="B17" s="696" t="s">
        <v>407</v>
      </c>
      <c r="C17" s="707">
        <f>Лист4!C11</f>
        <v>0</v>
      </c>
      <c r="D17" s="707">
        <f>Лист4!D11</f>
        <v>0</v>
      </c>
      <c r="E17" s="707">
        <f>Лист4!E11</f>
        <v>0</v>
      </c>
      <c r="F17" s="707">
        <f>Лист4!F11</f>
        <v>0</v>
      </c>
      <c r="G17" s="707">
        <f>Лист4!G11</f>
        <v>0</v>
      </c>
      <c r="H17" s="707">
        <f>Лист4!H11</f>
        <v>0</v>
      </c>
      <c r="I17" s="707">
        <f>Лист4!I11</f>
        <v>0</v>
      </c>
      <c r="J17" s="710">
        <f>Лист4!J11</f>
        <v>0</v>
      </c>
    </row>
    <row r="18" spans="1:10" ht="15">
      <c r="A18" s="612" t="s">
        <v>53</v>
      </c>
      <c r="B18" s="696" t="s">
        <v>146</v>
      </c>
      <c r="C18" s="707">
        <f>Лист4!C12</f>
        <v>0</v>
      </c>
      <c r="D18" s="707">
        <f>Лист4!D12</f>
        <v>0</v>
      </c>
      <c r="E18" s="707">
        <f>Лист4!E12</f>
        <v>0</v>
      </c>
      <c r="F18" s="707">
        <f>Лист4!F12</f>
        <v>0</v>
      </c>
      <c r="G18" s="707">
        <f>Лист4!G12</f>
        <v>0</v>
      </c>
      <c r="H18" s="707">
        <f>Лист4!H12</f>
        <v>0</v>
      </c>
      <c r="I18" s="707">
        <f>Лист4!I12</f>
        <v>0</v>
      </c>
      <c r="J18" s="710">
        <f>Лист4!J12</f>
        <v>0</v>
      </c>
    </row>
    <row r="19" spans="1:10" ht="15">
      <c r="A19" s="612" t="s">
        <v>54</v>
      </c>
      <c r="B19" s="696" t="s">
        <v>409</v>
      </c>
      <c r="C19" s="707">
        <f>Лист4!C13</f>
        <v>0</v>
      </c>
      <c r="D19" s="707">
        <f>Лист4!D13</f>
        <v>0</v>
      </c>
      <c r="E19" s="707">
        <f>Лист4!E13</f>
        <v>0</v>
      </c>
      <c r="F19" s="707">
        <f>Лист4!F13</f>
        <v>0</v>
      </c>
      <c r="G19" s="707">
        <f>Лист4!G13</f>
        <v>0</v>
      </c>
      <c r="H19" s="707">
        <f>Лист4!H13</f>
        <v>0</v>
      </c>
      <c r="I19" s="707">
        <f>Лист4!I13</f>
        <v>0</v>
      </c>
      <c r="J19" s="710">
        <f>Лист4!J13</f>
        <v>0</v>
      </c>
    </row>
    <row r="20" spans="1:10" ht="15">
      <c r="A20" s="612" t="s">
        <v>55</v>
      </c>
      <c r="B20" s="696" t="s">
        <v>412</v>
      </c>
      <c r="C20" s="707">
        <f>Лист4!C14</f>
        <v>0</v>
      </c>
      <c r="D20" s="707">
        <f>Лист4!D14</f>
        <v>0</v>
      </c>
      <c r="E20" s="707">
        <f>Лист4!E14</f>
        <v>0</v>
      </c>
      <c r="F20" s="707">
        <f>Лист4!F14</f>
        <v>0</v>
      </c>
      <c r="G20" s="707">
        <f>Лист4!G14</f>
        <v>0</v>
      </c>
      <c r="H20" s="707">
        <f>Лист4!H14</f>
        <v>0</v>
      </c>
      <c r="I20" s="707">
        <f>Лист4!I14</f>
        <v>0</v>
      </c>
      <c r="J20" s="710">
        <f>Лист4!J14</f>
        <v>0</v>
      </c>
    </row>
    <row r="21" spans="1:10" ht="15">
      <c r="A21" s="612" t="s">
        <v>56</v>
      </c>
      <c r="B21" s="696" t="s">
        <v>414</v>
      </c>
      <c r="C21" s="707">
        <f>Лист4!C15</f>
        <v>0</v>
      </c>
      <c r="D21" s="707">
        <f>Лист4!D15</f>
        <v>0</v>
      </c>
      <c r="E21" s="707">
        <f>Лист4!E15</f>
        <v>0</v>
      </c>
      <c r="F21" s="707">
        <f>Лист4!F15</f>
        <v>0</v>
      </c>
      <c r="G21" s="707">
        <f>Лист4!G15</f>
        <v>0</v>
      </c>
      <c r="H21" s="707">
        <f>Лист4!H15</f>
        <v>0</v>
      </c>
      <c r="I21" s="707">
        <f>Лист4!I15</f>
        <v>0</v>
      </c>
      <c r="J21" s="698" t="s">
        <v>557</v>
      </c>
    </row>
    <row r="22" spans="1:10" ht="15">
      <c r="A22" s="612" t="s">
        <v>57</v>
      </c>
      <c r="B22" s="696" t="s">
        <v>420</v>
      </c>
      <c r="C22" s="707">
        <f>Лист4!C16</f>
        <v>0</v>
      </c>
      <c r="D22" s="707">
        <f>Лист4!D16</f>
        <v>0</v>
      </c>
      <c r="E22" s="707">
        <f>Лист4!E16</f>
        <v>0</v>
      </c>
      <c r="F22" s="707">
        <f>Лист4!F16</f>
        <v>0</v>
      </c>
      <c r="G22" s="707">
        <f>Лист4!G16</f>
        <v>0</v>
      </c>
      <c r="H22" s="707">
        <f>Лист4!H16</f>
        <v>0</v>
      </c>
      <c r="I22" s="707">
        <f>Лист4!I16</f>
        <v>0</v>
      </c>
      <c r="J22" s="710">
        <f>Лист4!J16</f>
        <v>0</v>
      </c>
    </row>
    <row r="23" spans="1:10" ht="15">
      <c r="A23" s="612" t="s">
        <v>58</v>
      </c>
      <c r="B23" s="696" t="s">
        <v>422</v>
      </c>
      <c r="C23" s="707">
        <f>Лист4!C17</f>
        <v>0</v>
      </c>
      <c r="D23" s="707">
        <f>Лист4!D17</f>
        <v>0</v>
      </c>
      <c r="E23" s="707">
        <f>Лист4!E17</f>
        <v>0</v>
      </c>
      <c r="F23" s="707">
        <f>Лист4!F17</f>
        <v>0</v>
      </c>
      <c r="G23" s="707">
        <f>Лист4!G17</f>
        <v>0</v>
      </c>
      <c r="H23" s="707">
        <f>Лист4!H17</f>
        <v>0</v>
      </c>
      <c r="I23" s="707">
        <f>Лист4!I17</f>
        <v>0</v>
      </c>
      <c r="J23" s="710">
        <f>Лист4!J17</f>
        <v>0</v>
      </c>
    </row>
    <row r="24" spans="1:10" ht="15">
      <c r="A24" s="612" t="s">
        <v>59</v>
      </c>
      <c r="B24" s="696" t="s">
        <v>472</v>
      </c>
      <c r="C24" s="707">
        <f>Лист4!C18</f>
        <v>0</v>
      </c>
      <c r="D24" s="707">
        <f>Лист4!D18</f>
        <v>0</v>
      </c>
      <c r="E24" s="707">
        <f>Лист4!E18</f>
        <v>0</v>
      </c>
      <c r="F24" s="707">
        <f>Лист4!F18</f>
        <v>0</v>
      </c>
      <c r="G24" s="707">
        <f>Лист4!G18</f>
        <v>0</v>
      </c>
      <c r="H24" s="707">
        <f>Лист4!H18</f>
        <v>0</v>
      </c>
      <c r="I24" s="707">
        <f>Лист4!I18</f>
        <v>0</v>
      </c>
      <c r="J24" s="698" t="s">
        <v>557</v>
      </c>
    </row>
    <row r="25" spans="1:10" ht="15">
      <c r="A25" s="612" t="s">
        <v>60</v>
      </c>
      <c r="B25" s="696" t="s">
        <v>473</v>
      </c>
      <c r="C25" s="707">
        <f>Лист4!C19</f>
        <v>0</v>
      </c>
      <c r="D25" s="707">
        <f>Лист4!D19</f>
        <v>0</v>
      </c>
      <c r="E25" s="707">
        <f>Лист4!E19</f>
        <v>0</v>
      </c>
      <c r="F25" s="707">
        <f>Лист4!F19</f>
        <v>0</v>
      </c>
      <c r="G25" s="707">
        <f>Лист4!G19</f>
        <v>0</v>
      </c>
      <c r="H25" s="707">
        <f>Лист4!H19</f>
        <v>0</v>
      </c>
      <c r="I25" s="707">
        <f>Лист4!I19</f>
        <v>0</v>
      </c>
      <c r="J25" s="710">
        <f>Лист4!J19</f>
        <v>0</v>
      </c>
    </row>
    <row r="26" spans="1:10" ht="30">
      <c r="A26" s="699" t="s">
        <v>645</v>
      </c>
      <c r="B26" s="700" t="s">
        <v>475</v>
      </c>
      <c r="C26" s="707">
        <f>Лист4!C20</f>
        <v>0</v>
      </c>
      <c r="D26" s="707">
        <f>Лист4!D20</f>
        <v>0</v>
      </c>
      <c r="E26" s="707">
        <f>Лист4!E20</f>
        <v>0</v>
      </c>
      <c r="F26" s="707">
        <f>Лист4!F20</f>
        <v>0</v>
      </c>
      <c r="G26" s="707">
        <f>Лист4!G20</f>
        <v>0</v>
      </c>
      <c r="H26" s="707">
        <f>Лист4!H20</f>
        <v>0</v>
      </c>
      <c r="I26" s="707">
        <f>Лист4!I20</f>
        <v>0</v>
      </c>
      <c r="J26" s="710">
        <f>Лист4!J20</f>
        <v>0</v>
      </c>
    </row>
    <row r="27" spans="1:10" ht="15">
      <c r="A27" s="701" t="s">
        <v>61</v>
      </c>
      <c r="B27" s="702" t="s">
        <v>476</v>
      </c>
      <c r="C27" s="707">
        <f>Лист4!C21</f>
        <v>0</v>
      </c>
      <c r="D27" s="707">
        <f>Лист4!D21</f>
        <v>0</v>
      </c>
      <c r="E27" s="707">
        <f>Лист4!E21</f>
        <v>0</v>
      </c>
      <c r="F27" s="707">
        <f>Лист4!F21</f>
        <v>0</v>
      </c>
      <c r="G27" s="707">
        <f>Лист4!G21</f>
        <v>0</v>
      </c>
      <c r="H27" s="707">
        <f>Лист4!H21</f>
        <v>0</v>
      </c>
      <c r="I27" s="707">
        <f>Лист4!I21</f>
        <v>0</v>
      </c>
      <c r="J27" s="698" t="s">
        <v>557</v>
      </c>
    </row>
    <row r="28" spans="1:10" ht="15">
      <c r="A28" s="612" t="s">
        <v>62</v>
      </c>
      <c r="B28" s="696" t="s">
        <v>428</v>
      </c>
      <c r="C28" s="707">
        <f>Лист4!C22</f>
        <v>0</v>
      </c>
      <c r="D28" s="707">
        <f>Лист4!D22</f>
        <v>0</v>
      </c>
      <c r="E28" s="707">
        <f>Лист4!E22</f>
        <v>0</v>
      </c>
      <c r="F28" s="707">
        <f>Лист4!F22</f>
        <v>0</v>
      </c>
      <c r="G28" s="707">
        <f>Лист4!G22</f>
        <v>0</v>
      </c>
      <c r="H28" s="707">
        <f>Лист4!H22</f>
        <v>0</v>
      </c>
      <c r="I28" s="707">
        <f>Лист4!I22</f>
        <v>0</v>
      </c>
      <c r="J28" s="710">
        <f>Лист4!J22</f>
        <v>0</v>
      </c>
    </row>
    <row r="29" spans="1:10" ht="15" thickBot="1">
      <c r="A29" s="703" t="s">
        <v>642</v>
      </c>
      <c r="B29" s="704" t="s">
        <v>430</v>
      </c>
      <c r="C29" s="711">
        <f>Лист4!C23</f>
        <v>0</v>
      </c>
      <c r="D29" s="711">
        <f>Лист4!D23</f>
        <v>0</v>
      </c>
      <c r="E29" s="711">
        <f>Лист4!E23</f>
        <v>0</v>
      </c>
      <c r="F29" s="711">
        <f>Лист4!F23</f>
        <v>0</v>
      </c>
      <c r="G29" s="711">
        <f>Лист4!G23</f>
        <v>0</v>
      </c>
      <c r="H29" s="711">
        <f>Лист4!H23</f>
        <v>0</v>
      </c>
      <c r="I29" s="711">
        <f>Лист4!I23</f>
        <v>0</v>
      </c>
      <c r="J29" s="705" t="s">
        <v>557</v>
      </c>
    </row>
    <row r="31" spans="1:5" ht="12.75">
      <c r="A31" s="4" t="s">
        <v>63</v>
      </c>
      <c r="C31" s="4" t="s">
        <v>64</v>
      </c>
      <c r="E31" s="34"/>
    </row>
  </sheetData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67"/>
  <sheetViews>
    <sheetView workbookViewId="0" topLeftCell="A1">
      <selection activeCell="A10" sqref="A10"/>
    </sheetView>
  </sheetViews>
  <sheetFormatPr defaultColWidth="9.00390625" defaultRowHeight="12.75"/>
  <cols>
    <col min="1" max="1" width="36.50390625" style="4" customWidth="1"/>
    <col min="2" max="2" width="7.375" style="4" customWidth="1"/>
    <col min="3" max="3" width="15.50390625" style="4" customWidth="1"/>
    <col min="4" max="4" width="15.625" style="4" customWidth="1"/>
    <col min="5" max="5" width="12.875" style="4" customWidth="1"/>
    <col min="6" max="6" width="19.375" style="4" customWidth="1"/>
    <col min="7" max="7" width="12.875" style="4" customWidth="1"/>
    <col min="8" max="8" width="17.875" style="4" customWidth="1"/>
    <col min="9" max="9" width="17.50390625" style="4" customWidth="1"/>
    <col min="10" max="10" width="14.125" style="4" customWidth="1"/>
    <col min="11" max="25" width="9.125" style="4" customWidth="1"/>
  </cols>
  <sheetData>
    <row r="1" ht="15">
      <c r="A1" s="712" t="s">
        <v>23</v>
      </c>
    </row>
    <row r="2" spans="1:10" ht="13.5" thickBot="1">
      <c r="A2" s="873" t="s">
        <v>646</v>
      </c>
      <c r="B2" s="873"/>
      <c r="C2" s="873"/>
      <c r="D2" s="873"/>
      <c r="E2" s="873"/>
      <c r="F2" s="873"/>
      <c r="G2" s="873"/>
      <c r="H2" s="873"/>
      <c r="I2" s="873"/>
      <c r="J2" s="873"/>
    </row>
    <row r="3" spans="1:10" ht="15">
      <c r="A3" s="683"/>
      <c r="B3" s="738" t="s">
        <v>281</v>
      </c>
      <c r="C3" s="685" t="s">
        <v>24</v>
      </c>
      <c r="D3" s="685" t="s">
        <v>24</v>
      </c>
      <c r="E3" s="685" t="s">
        <v>25</v>
      </c>
      <c r="F3" s="685" t="s">
        <v>26</v>
      </c>
      <c r="G3" s="685" t="s">
        <v>166</v>
      </c>
      <c r="H3" s="685" t="s">
        <v>27</v>
      </c>
      <c r="I3" s="685" t="s">
        <v>28</v>
      </c>
      <c r="J3" s="685" t="s">
        <v>29</v>
      </c>
    </row>
    <row r="4" spans="1:10" ht="12.75">
      <c r="A4" s="168" t="s">
        <v>30</v>
      </c>
      <c r="B4" s="119" t="s">
        <v>460</v>
      </c>
      <c r="C4" s="689" t="s">
        <v>31</v>
      </c>
      <c r="D4" s="689" t="s">
        <v>32</v>
      </c>
      <c r="E4" s="689" t="s">
        <v>33</v>
      </c>
      <c r="F4" s="689" t="s">
        <v>34</v>
      </c>
      <c r="G4" s="689" t="s">
        <v>35</v>
      </c>
      <c r="H4" s="689" t="s">
        <v>36</v>
      </c>
      <c r="I4" s="689" t="s">
        <v>37</v>
      </c>
      <c r="J4" s="689" t="s">
        <v>38</v>
      </c>
    </row>
    <row r="5" spans="1:10" ht="15">
      <c r="A5" s="687"/>
      <c r="B5" s="119"/>
      <c r="C5" s="689" t="s">
        <v>39</v>
      </c>
      <c r="D5" s="689" t="s">
        <v>39</v>
      </c>
      <c r="E5" s="689"/>
      <c r="F5" s="689" t="s">
        <v>40</v>
      </c>
      <c r="G5" s="689" t="s">
        <v>41</v>
      </c>
      <c r="H5" s="689" t="s">
        <v>42</v>
      </c>
      <c r="I5" s="689" t="s">
        <v>43</v>
      </c>
      <c r="J5" s="689" t="s">
        <v>44</v>
      </c>
    </row>
    <row r="6" spans="1:10" ht="15" thickBot="1">
      <c r="A6" s="691"/>
      <c r="B6" s="688"/>
      <c r="C6" s="692" t="s">
        <v>45</v>
      </c>
      <c r="D6" s="692" t="s">
        <v>46</v>
      </c>
      <c r="E6" s="692"/>
      <c r="F6" s="692" t="s">
        <v>47</v>
      </c>
      <c r="G6" s="692"/>
      <c r="H6" s="692" t="s">
        <v>48</v>
      </c>
      <c r="I6" s="692" t="s">
        <v>49</v>
      </c>
      <c r="J6" s="565"/>
    </row>
    <row r="7" spans="1:10" ht="13.5" thickBot="1">
      <c r="A7" s="695" t="s">
        <v>93</v>
      </c>
      <c r="B7" s="706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  <c r="I7" s="169">
        <v>8</v>
      </c>
      <c r="J7" s="169">
        <v>9</v>
      </c>
    </row>
    <row r="8" spans="1:10" ht="15">
      <c r="A8" s="739" t="s">
        <v>50</v>
      </c>
      <c r="B8" s="78" t="s">
        <v>399</v>
      </c>
      <c r="C8" s="708">
        <f>C31+C53+C76+C99+C122+C145+C168+C191+C214+C237+C260</f>
        <v>0</v>
      </c>
      <c r="D8" s="708">
        <f aca="true" t="shared" si="0" ref="D8:J8">D31+D53+D76+D99+D122+D145+D168+D191+D214+D237+D260</f>
        <v>0</v>
      </c>
      <c r="E8" s="708">
        <f t="shared" si="0"/>
        <v>0</v>
      </c>
      <c r="F8" s="708">
        <f t="shared" si="0"/>
        <v>0</v>
      </c>
      <c r="G8" s="708">
        <f t="shared" si="0"/>
        <v>0</v>
      </c>
      <c r="H8" s="708">
        <f t="shared" si="0"/>
        <v>0</v>
      </c>
      <c r="I8" s="708">
        <f t="shared" si="0"/>
        <v>0</v>
      </c>
      <c r="J8" s="708">
        <f t="shared" si="0"/>
        <v>0</v>
      </c>
    </row>
    <row r="9" spans="1:10" ht="15">
      <c r="A9" s="715" t="s">
        <v>51</v>
      </c>
      <c r="B9" s="94" t="s">
        <v>401</v>
      </c>
      <c r="C9" s="707">
        <f>C32+C54+C77+C100+C123+C146+C169+C192+C215+C238+C261</f>
        <v>0</v>
      </c>
      <c r="D9" s="707">
        <f aca="true" t="shared" si="1" ref="D9:J12">D32+D54+D77+D100+D123+D146+D169+D192+D215+D238+D261</f>
        <v>0</v>
      </c>
      <c r="E9" s="707">
        <f t="shared" si="1"/>
        <v>0</v>
      </c>
      <c r="F9" s="707">
        <f t="shared" si="1"/>
        <v>0</v>
      </c>
      <c r="G9" s="707">
        <f t="shared" si="1"/>
        <v>0</v>
      </c>
      <c r="H9" s="707">
        <f t="shared" si="1"/>
        <v>0</v>
      </c>
      <c r="I9" s="707">
        <f t="shared" si="1"/>
        <v>0</v>
      </c>
      <c r="J9" s="707">
        <f t="shared" si="1"/>
        <v>0</v>
      </c>
    </row>
    <row r="10" spans="1:10" ht="26.25">
      <c r="A10" s="501" t="s">
        <v>644</v>
      </c>
      <c r="B10" s="78" t="s">
        <v>405</v>
      </c>
      <c r="C10" s="707">
        <f>C33+C55+C78+C101+C124+C147+C170+C193+C216+C239+C262</f>
        <v>0</v>
      </c>
      <c r="D10" s="707">
        <f t="shared" si="1"/>
        <v>0</v>
      </c>
      <c r="E10" s="707">
        <f t="shared" si="1"/>
        <v>0</v>
      </c>
      <c r="F10" s="707">
        <f t="shared" si="1"/>
        <v>0</v>
      </c>
      <c r="G10" s="707">
        <f t="shared" si="1"/>
        <v>0</v>
      </c>
      <c r="H10" s="707">
        <f t="shared" si="1"/>
        <v>0</v>
      </c>
      <c r="I10" s="707">
        <f t="shared" si="1"/>
        <v>0</v>
      </c>
      <c r="J10" s="707">
        <f t="shared" si="1"/>
        <v>0</v>
      </c>
    </row>
    <row r="11" spans="1:10" ht="15">
      <c r="A11" s="715" t="s">
        <v>52</v>
      </c>
      <c r="B11" s="94" t="s">
        <v>407</v>
      </c>
      <c r="C11" s="707">
        <f>C34+C56+C79+C102+C125+C148+C171+C194+C217+C240+C263</f>
        <v>0</v>
      </c>
      <c r="D11" s="707">
        <f t="shared" si="1"/>
        <v>0</v>
      </c>
      <c r="E11" s="707">
        <f t="shared" si="1"/>
        <v>0</v>
      </c>
      <c r="F11" s="707">
        <f t="shared" si="1"/>
        <v>0</v>
      </c>
      <c r="G11" s="707">
        <f t="shared" si="1"/>
        <v>0</v>
      </c>
      <c r="H11" s="707">
        <f t="shared" si="1"/>
        <v>0</v>
      </c>
      <c r="I11" s="707">
        <f t="shared" si="1"/>
        <v>0</v>
      </c>
      <c r="J11" s="707">
        <f t="shared" si="1"/>
        <v>0</v>
      </c>
    </row>
    <row r="12" spans="1:10" ht="15">
      <c r="A12" s="715" t="s">
        <v>53</v>
      </c>
      <c r="B12" s="94" t="s">
        <v>146</v>
      </c>
      <c r="C12" s="707">
        <f>C35+C57+C80+C103+C126+C149+C172+C195+C218+C241+C264</f>
        <v>0</v>
      </c>
      <c r="D12" s="707">
        <f t="shared" si="1"/>
        <v>0</v>
      </c>
      <c r="E12" s="707">
        <f t="shared" si="1"/>
        <v>0</v>
      </c>
      <c r="F12" s="707">
        <f t="shared" si="1"/>
        <v>0</v>
      </c>
      <c r="G12" s="707">
        <f t="shared" si="1"/>
        <v>0</v>
      </c>
      <c r="H12" s="707">
        <f t="shared" si="1"/>
        <v>0</v>
      </c>
      <c r="I12" s="707">
        <f t="shared" si="1"/>
        <v>0</v>
      </c>
      <c r="J12" s="707">
        <f t="shared" si="1"/>
        <v>0</v>
      </c>
    </row>
    <row r="13" spans="1:10" ht="15">
      <c r="A13" s="715" t="s">
        <v>54</v>
      </c>
      <c r="B13" s="94" t="s">
        <v>409</v>
      </c>
      <c r="C13" s="707">
        <f aca="true" t="shared" si="2" ref="C13:J13">C36+C58+C81+C104+C127+C150+C173+C196+C219+C242+C265</f>
        <v>0</v>
      </c>
      <c r="D13" s="707">
        <f t="shared" si="2"/>
        <v>0</v>
      </c>
      <c r="E13" s="707">
        <f t="shared" si="2"/>
        <v>0</v>
      </c>
      <c r="F13" s="707">
        <f t="shared" si="2"/>
        <v>0</v>
      </c>
      <c r="G13" s="707">
        <f t="shared" si="2"/>
        <v>0</v>
      </c>
      <c r="H13" s="707">
        <f t="shared" si="2"/>
        <v>0</v>
      </c>
      <c r="I13" s="707">
        <f t="shared" si="2"/>
        <v>0</v>
      </c>
      <c r="J13" s="707">
        <f t="shared" si="2"/>
        <v>0</v>
      </c>
    </row>
    <row r="14" spans="1:10" ht="15">
      <c r="A14" s="715" t="s">
        <v>55</v>
      </c>
      <c r="B14" s="94" t="s">
        <v>412</v>
      </c>
      <c r="C14" s="707">
        <f aca="true" t="shared" si="3" ref="C14:J14">C37+C59+C82+C105+C128+C151+C174+C197+C220+C243+C266</f>
        <v>0</v>
      </c>
      <c r="D14" s="707">
        <f t="shared" si="3"/>
        <v>0</v>
      </c>
      <c r="E14" s="707">
        <f t="shared" si="3"/>
        <v>0</v>
      </c>
      <c r="F14" s="707">
        <f t="shared" si="3"/>
        <v>0</v>
      </c>
      <c r="G14" s="707">
        <f t="shared" si="3"/>
        <v>0</v>
      </c>
      <c r="H14" s="707">
        <f t="shared" si="3"/>
        <v>0</v>
      </c>
      <c r="I14" s="707">
        <f t="shared" si="3"/>
        <v>0</v>
      </c>
      <c r="J14" s="707">
        <f t="shared" si="3"/>
        <v>0</v>
      </c>
    </row>
    <row r="15" spans="1:10" ht="15">
      <c r="A15" s="715" t="s">
        <v>56</v>
      </c>
      <c r="B15" s="94" t="s">
        <v>414</v>
      </c>
      <c r="C15" s="707">
        <f aca="true" t="shared" si="4" ref="C15:I15">C38+C60+C83+C106+C129+C152+C175+C198+C221+C244+C267</f>
        <v>0</v>
      </c>
      <c r="D15" s="707">
        <f t="shared" si="4"/>
        <v>0</v>
      </c>
      <c r="E15" s="707">
        <f t="shared" si="4"/>
        <v>0</v>
      </c>
      <c r="F15" s="707">
        <f t="shared" si="4"/>
        <v>0</v>
      </c>
      <c r="G15" s="707">
        <f t="shared" si="4"/>
        <v>0</v>
      </c>
      <c r="H15" s="707">
        <f t="shared" si="4"/>
        <v>0</v>
      </c>
      <c r="I15" s="707">
        <f t="shared" si="4"/>
        <v>0</v>
      </c>
      <c r="J15" s="720" t="s">
        <v>557</v>
      </c>
    </row>
    <row r="16" spans="1:10" ht="15">
      <c r="A16" s="715" t="s">
        <v>57</v>
      </c>
      <c r="B16" s="94" t="s">
        <v>420</v>
      </c>
      <c r="C16" s="707">
        <f aca="true" t="shared" si="5" ref="C16:I16">C39+C61+C84+C107+C130+C153+C176+C199+C222+C245+C268</f>
        <v>0</v>
      </c>
      <c r="D16" s="707">
        <f t="shared" si="5"/>
        <v>0</v>
      </c>
      <c r="E16" s="707">
        <f t="shared" si="5"/>
        <v>0</v>
      </c>
      <c r="F16" s="707">
        <f t="shared" si="5"/>
        <v>0</v>
      </c>
      <c r="G16" s="707">
        <f t="shared" si="5"/>
        <v>0</v>
      </c>
      <c r="H16" s="707">
        <f t="shared" si="5"/>
        <v>0</v>
      </c>
      <c r="I16" s="707">
        <f t="shared" si="5"/>
        <v>0</v>
      </c>
      <c r="J16" s="707">
        <f>J39+J61+J84+J107+J130+J153+J176+J199+J222+J245+J268</f>
        <v>0</v>
      </c>
    </row>
    <row r="17" spans="1:10" ht="15">
      <c r="A17" s="715" t="s">
        <v>58</v>
      </c>
      <c r="B17" s="94" t="s">
        <v>422</v>
      </c>
      <c r="C17" s="707">
        <f aca="true" t="shared" si="6" ref="C17:I17">C40+C62+C85+C108+C131+C154+C177+C200+C223+C246+C269</f>
        <v>0</v>
      </c>
      <c r="D17" s="707">
        <f t="shared" si="6"/>
        <v>0</v>
      </c>
      <c r="E17" s="707">
        <f t="shared" si="6"/>
        <v>0</v>
      </c>
      <c r="F17" s="707">
        <f t="shared" si="6"/>
        <v>0</v>
      </c>
      <c r="G17" s="707">
        <f t="shared" si="6"/>
        <v>0</v>
      </c>
      <c r="H17" s="707">
        <f t="shared" si="6"/>
        <v>0</v>
      </c>
      <c r="I17" s="707">
        <f t="shared" si="6"/>
        <v>0</v>
      </c>
      <c r="J17" s="707">
        <f>J40+J62+J85+J108+J131+J154+J177+J200+J223+J246+J269</f>
        <v>0</v>
      </c>
    </row>
    <row r="18" spans="1:10" ht="15">
      <c r="A18" s="715" t="s">
        <v>59</v>
      </c>
      <c r="B18" s="94" t="s">
        <v>472</v>
      </c>
      <c r="C18" s="707">
        <f aca="true" t="shared" si="7" ref="C18:I18">C41+C63+C86+C109+C132+C155+C178+C201+C224+C247+C270</f>
        <v>0</v>
      </c>
      <c r="D18" s="707">
        <f t="shared" si="7"/>
        <v>0</v>
      </c>
      <c r="E18" s="707">
        <f t="shared" si="7"/>
        <v>0</v>
      </c>
      <c r="F18" s="707">
        <f t="shared" si="7"/>
        <v>0</v>
      </c>
      <c r="G18" s="707">
        <f t="shared" si="7"/>
        <v>0</v>
      </c>
      <c r="H18" s="707">
        <f t="shared" si="7"/>
        <v>0</v>
      </c>
      <c r="I18" s="707">
        <f t="shared" si="7"/>
        <v>0</v>
      </c>
      <c r="J18" s="720" t="s">
        <v>557</v>
      </c>
    </row>
    <row r="19" spans="1:10" ht="15">
      <c r="A19" s="715" t="s">
        <v>60</v>
      </c>
      <c r="B19" s="94" t="s">
        <v>473</v>
      </c>
      <c r="C19" s="707">
        <f aca="true" t="shared" si="8" ref="C19:I19">C42+C64+C87+C110+C133+C156+C179+C202+C225+C248+C271</f>
        <v>0</v>
      </c>
      <c r="D19" s="707">
        <f t="shared" si="8"/>
        <v>0</v>
      </c>
      <c r="E19" s="707">
        <f t="shared" si="8"/>
        <v>0</v>
      </c>
      <c r="F19" s="707">
        <f t="shared" si="8"/>
        <v>0</v>
      </c>
      <c r="G19" s="707">
        <f t="shared" si="8"/>
        <v>0</v>
      </c>
      <c r="H19" s="707">
        <f t="shared" si="8"/>
        <v>0</v>
      </c>
      <c r="I19" s="707">
        <f t="shared" si="8"/>
        <v>0</v>
      </c>
      <c r="J19" s="707">
        <f>J42+J64+J87+J110+J133+J156+J179+J202+J225+J248+J271</f>
        <v>0</v>
      </c>
    </row>
    <row r="20" spans="1:10" ht="26.25">
      <c r="A20" s="646" t="s">
        <v>645</v>
      </c>
      <c r="B20" s="716" t="s">
        <v>475</v>
      </c>
      <c r="C20" s="707">
        <f aca="true" t="shared" si="9" ref="C20:I20">C43+C65+C88+C111+C134+C157+C180+C203+C226+C249+C272</f>
        <v>0</v>
      </c>
      <c r="D20" s="707">
        <f t="shared" si="9"/>
        <v>0</v>
      </c>
      <c r="E20" s="707">
        <f t="shared" si="9"/>
        <v>0</v>
      </c>
      <c r="F20" s="707">
        <f t="shared" si="9"/>
        <v>0</v>
      </c>
      <c r="G20" s="707">
        <f t="shared" si="9"/>
        <v>0</v>
      </c>
      <c r="H20" s="707">
        <f t="shared" si="9"/>
        <v>0</v>
      </c>
      <c r="I20" s="707">
        <f t="shared" si="9"/>
        <v>0</v>
      </c>
      <c r="J20" s="707">
        <f>J43+J65+J88+J111+J134+J157+J180+J203+J226+J249+J272</f>
        <v>0</v>
      </c>
    </row>
    <row r="21" spans="1:10" ht="15">
      <c r="A21" s="717" t="s">
        <v>61</v>
      </c>
      <c r="B21" s="718" t="s">
        <v>476</v>
      </c>
      <c r="C21" s="707">
        <f aca="true" t="shared" si="10" ref="C21:I21">C44+C66+C89+C112+C135+C158+C181+C204+C227+C250+C273</f>
        <v>0</v>
      </c>
      <c r="D21" s="707">
        <f t="shared" si="10"/>
        <v>0</v>
      </c>
      <c r="E21" s="707">
        <f t="shared" si="10"/>
        <v>0</v>
      </c>
      <c r="F21" s="707">
        <f t="shared" si="10"/>
        <v>0</v>
      </c>
      <c r="G21" s="707">
        <f t="shared" si="10"/>
        <v>0</v>
      </c>
      <c r="H21" s="707">
        <f t="shared" si="10"/>
        <v>0</v>
      </c>
      <c r="I21" s="707">
        <f t="shared" si="10"/>
        <v>0</v>
      </c>
      <c r="J21" s="720" t="s">
        <v>557</v>
      </c>
    </row>
    <row r="22" spans="1:10" ht="15" thickBot="1">
      <c r="A22" s="719" t="s">
        <v>62</v>
      </c>
      <c r="B22" s="648" t="s">
        <v>428</v>
      </c>
      <c r="C22" s="711">
        <f aca="true" t="shared" si="11" ref="C22:I22">C45+C67+C90+C113+C136+C159+C182+C205+C228+C251+C274</f>
        <v>0</v>
      </c>
      <c r="D22" s="711">
        <f t="shared" si="11"/>
        <v>0</v>
      </c>
      <c r="E22" s="711">
        <f t="shared" si="11"/>
        <v>0</v>
      </c>
      <c r="F22" s="711">
        <f t="shared" si="11"/>
        <v>0</v>
      </c>
      <c r="G22" s="711">
        <f t="shared" si="11"/>
        <v>0</v>
      </c>
      <c r="H22" s="711">
        <f t="shared" si="11"/>
        <v>0</v>
      </c>
      <c r="I22" s="711">
        <f t="shared" si="11"/>
        <v>0</v>
      </c>
      <c r="J22" s="711">
        <f>J45+J67+J90+J113+J136+J159+J182+J205+J228+J251+J274</f>
        <v>0</v>
      </c>
    </row>
    <row r="23" spans="1:10" ht="15.75" thickBot="1">
      <c r="A23" s="740" t="s">
        <v>642</v>
      </c>
      <c r="B23" s="743" t="s">
        <v>430</v>
      </c>
      <c r="C23" s="741">
        <f>SUM(C8:C11)+SUM(C13:C22)</f>
        <v>0</v>
      </c>
      <c r="D23" s="741">
        <f aca="true" t="shared" si="12" ref="D23:I23">SUM(D8:D11)+SUM(D13:D22)</f>
        <v>0</v>
      </c>
      <c r="E23" s="741">
        <f t="shared" si="12"/>
        <v>0</v>
      </c>
      <c r="F23" s="741">
        <f t="shared" si="12"/>
        <v>0</v>
      </c>
      <c r="G23" s="741">
        <f t="shared" si="12"/>
        <v>0</v>
      </c>
      <c r="H23" s="741">
        <f t="shared" si="12"/>
        <v>0</v>
      </c>
      <c r="I23" s="741">
        <f t="shared" si="12"/>
        <v>0</v>
      </c>
      <c r="J23" s="742" t="s">
        <v>557</v>
      </c>
    </row>
    <row r="25" spans="1:16" ht="13.5" thickBot="1">
      <c r="A25" s="874" t="s">
        <v>599</v>
      </c>
      <c r="B25" s="874"/>
      <c r="C25" s="874"/>
      <c r="D25" s="874"/>
      <c r="E25" s="874"/>
      <c r="F25" s="874"/>
      <c r="G25" s="874"/>
      <c r="H25" s="874"/>
      <c r="I25" s="874"/>
      <c r="J25" s="874"/>
      <c r="K25"/>
      <c r="L25"/>
      <c r="M25"/>
      <c r="N25"/>
      <c r="O25"/>
      <c r="P25"/>
    </row>
    <row r="26" spans="1:10" ht="15">
      <c r="A26" s="683"/>
      <c r="B26" s="684" t="s">
        <v>281</v>
      </c>
      <c r="C26" s="685" t="s">
        <v>24</v>
      </c>
      <c r="D26" s="685" t="s">
        <v>24</v>
      </c>
      <c r="E26" s="685" t="s">
        <v>25</v>
      </c>
      <c r="F26" s="686" t="s">
        <v>26</v>
      </c>
      <c r="G26" s="686" t="s">
        <v>166</v>
      </c>
      <c r="H26" s="685" t="s">
        <v>27</v>
      </c>
      <c r="I26" s="685" t="s">
        <v>28</v>
      </c>
      <c r="J26" s="685" t="s">
        <v>29</v>
      </c>
    </row>
    <row r="27" spans="1:10" ht="15">
      <c r="A27" s="687" t="s">
        <v>30</v>
      </c>
      <c r="B27" s="688" t="s">
        <v>460</v>
      </c>
      <c r="C27" s="689" t="s">
        <v>31</v>
      </c>
      <c r="D27" s="689" t="s">
        <v>32</v>
      </c>
      <c r="E27" s="689" t="s">
        <v>33</v>
      </c>
      <c r="F27" s="690" t="s">
        <v>34</v>
      </c>
      <c r="G27" s="690" t="s">
        <v>35</v>
      </c>
      <c r="H27" s="689" t="s">
        <v>36</v>
      </c>
      <c r="I27" s="689" t="s">
        <v>37</v>
      </c>
      <c r="J27" s="689" t="s">
        <v>38</v>
      </c>
    </row>
    <row r="28" spans="1:10" ht="15">
      <c r="A28" s="687"/>
      <c r="B28" s="688"/>
      <c r="C28" s="689" t="s">
        <v>39</v>
      </c>
      <c r="D28" s="689" t="s">
        <v>39</v>
      </c>
      <c r="E28" s="690"/>
      <c r="F28" s="690" t="s">
        <v>40</v>
      </c>
      <c r="G28" s="690" t="s">
        <v>41</v>
      </c>
      <c r="H28" s="689" t="s">
        <v>42</v>
      </c>
      <c r="I28" s="689" t="s">
        <v>43</v>
      </c>
      <c r="J28" s="689" t="s">
        <v>44</v>
      </c>
    </row>
    <row r="29" spans="1:10" ht="15" thickBot="1">
      <c r="A29" s="691"/>
      <c r="B29" s="688"/>
      <c r="C29" s="692" t="s">
        <v>45</v>
      </c>
      <c r="D29" s="692" t="s">
        <v>46</v>
      </c>
      <c r="E29" s="693"/>
      <c r="F29" s="693" t="s">
        <v>47</v>
      </c>
      <c r="G29" s="693"/>
      <c r="H29" s="692" t="s">
        <v>48</v>
      </c>
      <c r="I29" s="692" t="s">
        <v>49</v>
      </c>
      <c r="J29" s="694"/>
    </row>
    <row r="30" spans="1:10" ht="13.5" thickBot="1">
      <c r="A30" s="695" t="s">
        <v>93</v>
      </c>
      <c r="B30" s="706">
        <v>1</v>
      </c>
      <c r="C30" s="169">
        <v>2</v>
      </c>
      <c r="D30" s="169">
        <v>3</v>
      </c>
      <c r="E30" s="169">
        <v>4</v>
      </c>
      <c r="F30" s="169">
        <v>5</v>
      </c>
      <c r="G30" s="169">
        <v>6</v>
      </c>
      <c r="H30" s="169">
        <v>7</v>
      </c>
      <c r="I30" s="169">
        <v>8</v>
      </c>
      <c r="J30" s="169">
        <v>9</v>
      </c>
    </row>
    <row r="31" spans="1:10" ht="15">
      <c r="A31" s="713" t="s">
        <v>50</v>
      </c>
      <c r="B31" s="714" t="s">
        <v>399</v>
      </c>
      <c r="C31" s="722"/>
      <c r="D31" s="722"/>
      <c r="E31" s="723"/>
      <c r="F31" s="723"/>
      <c r="G31" s="723"/>
      <c r="H31" s="723"/>
      <c r="I31" s="723"/>
      <c r="J31" s="724"/>
    </row>
    <row r="32" spans="1:10" ht="15">
      <c r="A32" s="715" t="s">
        <v>51</v>
      </c>
      <c r="B32" s="94" t="s">
        <v>401</v>
      </c>
      <c r="C32" s="725"/>
      <c r="D32" s="725"/>
      <c r="E32" s="726"/>
      <c r="F32" s="726"/>
      <c r="G32" s="726"/>
      <c r="H32" s="726"/>
      <c r="I32" s="726"/>
      <c r="J32" s="720"/>
    </row>
    <row r="33" spans="1:10" ht="26.25">
      <c r="A33" s="501" t="s">
        <v>644</v>
      </c>
      <c r="B33" s="78" t="s">
        <v>405</v>
      </c>
      <c r="C33" s="727"/>
      <c r="D33" s="728"/>
      <c r="E33" s="729"/>
      <c r="F33" s="729"/>
      <c r="G33" s="729"/>
      <c r="H33" s="729"/>
      <c r="I33" s="729"/>
      <c r="J33" s="730"/>
    </row>
    <row r="34" spans="1:10" ht="15">
      <c r="A34" s="715" t="s">
        <v>52</v>
      </c>
      <c r="B34" s="94" t="s">
        <v>407</v>
      </c>
      <c r="C34" s="725"/>
      <c r="D34" s="725"/>
      <c r="E34" s="726"/>
      <c r="F34" s="726"/>
      <c r="G34" s="726"/>
      <c r="H34" s="726"/>
      <c r="I34" s="726"/>
      <c r="J34" s="720"/>
    </row>
    <row r="35" spans="1:10" ht="15">
      <c r="A35" s="715" t="s">
        <v>53</v>
      </c>
      <c r="B35" s="94" t="s">
        <v>146</v>
      </c>
      <c r="C35" s="725"/>
      <c r="D35" s="725"/>
      <c r="E35" s="726"/>
      <c r="F35" s="726"/>
      <c r="G35" s="726"/>
      <c r="H35" s="726"/>
      <c r="I35" s="726"/>
      <c r="J35" s="720"/>
    </row>
    <row r="36" spans="1:10" ht="15">
      <c r="A36" s="715" t="s">
        <v>54</v>
      </c>
      <c r="B36" s="94" t="s">
        <v>409</v>
      </c>
      <c r="C36" s="725"/>
      <c r="D36" s="725"/>
      <c r="E36" s="726"/>
      <c r="F36" s="726"/>
      <c r="G36" s="726"/>
      <c r="H36" s="726"/>
      <c r="I36" s="726"/>
      <c r="J36" s="720"/>
    </row>
    <row r="37" spans="1:10" ht="15">
      <c r="A37" s="715" t="s">
        <v>55</v>
      </c>
      <c r="B37" s="94" t="s">
        <v>412</v>
      </c>
      <c r="C37" s="725"/>
      <c r="D37" s="725"/>
      <c r="E37" s="726"/>
      <c r="F37" s="726"/>
      <c r="G37" s="726"/>
      <c r="H37" s="726"/>
      <c r="I37" s="726"/>
      <c r="J37" s="720"/>
    </row>
    <row r="38" spans="1:10" ht="15">
      <c r="A38" s="715" t="s">
        <v>56</v>
      </c>
      <c r="B38" s="94" t="s">
        <v>414</v>
      </c>
      <c r="C38" s="725"/>
      <c r="D38" s="725"/>
      <c r="E38" s="726"/>
      <c r="F38" s="726"/>
      <c r="G38" s="726"/>
      <c r="H38" s="726"/>
      <c r="I38" s="726"/>
      <c r="J38" s="720" t="s">
        <v>557</v>
      </c>
    </row>
    <row r="39" spans="1:10" ht="15">
      <c r="A39" s="715" t="s">
        <v>57</v>
      </c>
      <c r="B39" s="94" t="s">
        <v>420</v>
      </c>
      <c r="C39" s="725"/>
      <c r="D39" s="725"/>
      <c r="E39" s="726"/>
      <c r="F39" s="726"/>
      <c r="G39" s="726"/>
      <c r="H39" s="726"/>
      <c r="I39" s="726"/>
      <c r="J39" s="720"/>
    </row>
    <row r="40" spans="1:10" ht="15">
      <c r="A40" s="715" t="s">
        <v>58</v>
      </c>
      <c r="B40" s="94" t="s">
        <v>422</v>
      </c>
      <c r="C40" s="725"/>
      <c r="D40" s="725"/>
      <c r="E40" s="726"/>
      <c r="F40" s="726"/>
      <c r="G40" s="726"/>
      <c r="H40" s="726"/>
      <c r="I40" s="726"/>
      <c r="J40" s="720"/>
    </row>
    <row r="41" spans="1:10" ht="15">
      <c r="A41" s="715" t="s">
        <v>59</v>
      </c>
      <c r="B41" s="94" t="s">
        <v>472</v>
      </c>
      <c r="C41" s="725"/>
      <c r="D41" s="725"/>
      <c r="E41" s="726"/>
      <c r="F41" s="726"/>
      <c r="G41" s="726"/>
      <c r="H41" s="726"/>
      <c r="I41" s="726"/>
      <c r="J41" s="720" t="s">
        <v>557</v>
      </c>
    </row>
    <row r="42" spans="1:10" ht="15">
      <c r="A42" s="715" t="s">
        <v>60</v>
      </c>
      <c r="B42" s="94" t="s">
        <v>473</v>
      </c>
      <c r="C42" s="725"/>
      <c r="D42" s="725"/>
      <c r="E42" s="726"/>
      <c r="F42" s="726"/>
      <c r="G42" s="726"/>
      <c r="H42" s="726"/>
      <c r="I42" s="726"/>
      <c r="J42" s="720"/>
    </row>
    <row r="43" spans="1:10" ht="26.25">
      <c r="A43" s="646" t="s">
        <v>645</v>
      </c>
      <c r="B43" s="716" t="s">
        <v>475</v>
      </c>
      <c r="C43" s="731"/>
      <c r="D43" s="732"/>
      <c r="E43" s="733"/>
      <c r="F43" s="729"/>
      <c r="G43" s="733"/>
      <c r="H43" s="729"/>
      <c r="I43" s="733"/>
      <c r="J43" s="730"/>
    </row>
    <row r="44" spans="1:10" ht="15">
      <c r="A44" s="717" t="s">
        <v>61</v>
      </c>
      <c r="B44" s="718" t="s">
        <v>476</v>
      </c>
      <c r="C44" s="734"/>
      <c r="D44" s="734"/>
      <c r="E44" s="735"/>
      <c r="F44" s="735"/>
      <c r="G44" s="735"/>
      <c r="H44" s="735"/>
      <c r="I44" s="735"/>
      <c r="J44" s="720" t="s">
        <v>557</v>
      </c>
    </row>
    <row r="45" spans="1:10" ht="15" thickBot="1">
      <c r="A45" s="717" t="s">
        <v>62</v>
      </c>
      <c r="B45" s="718" t="s">
        <v>428</v>
      </c>
      <c r="C45" s="734"/>
      <c r="D45" s="734"/>
      <c r="E45" s="735"/>
      <c r="F45" s="735"/>
      <c r="G45" s="735"/>
      <c r="H45" s="735"/>
      <c r="I45" s="735"/>
      <c r="J45" s="744"/>
    </row>
    <row r="46" spans="1:10" ht="15.75" thickBot="1">
      <c r="A46" s="745" t="s">
        <v>642</v>
      </c>
      <c r="B46" s="746" t="s">
        <v>430</v>
      </c>
      <c r="C46" s="747">
        <f aca="true" t="shared" si="13" ref="C46:I46">SUM(C31:C34)+SUM(C36:C45)</f>
        <v>0</v>
      </c>
      <c r="D46" s="747">
        <f t="shared" si="13"/>
        <v>0</v>
      </c>
      <c r="E46" s="747">
        <f t="shared" si="13"/>
        <v>0</v>
      </c>
      <c r="F46" s="747">
        <f t="shared" si="13"/>
        <v>0</v>
      </c>
      <c r="G46" s="747">
        <f t="shared" si="13"/>
        <v>0</v>
      </c>
      <c r="H46" s="747">
        <f t="shared" si="13"/>
        <v>0</v>
      </c>
      <c r="I46" s="747">
        <f t="shared" si="13"/>
        <v>0</v>
      </c>
      <c r="J46" s="748" t="s">
        <v>557</v>
      </c>
    </row>
    <row r="47" spans="1:10" ht="13.5" thickBot="1">
      <c r="A47" s="872" t="s">
        <v>600</v>
      </c>
      <c r="B47" s="872"/>
      <c r="C47" s="872"/>
      <c r="D47" s="872"/>
      <c r="E47" s="872"/>
      <c r="F47" s="872"/>
      <c r="G47" s="872"/>
      <c r="H47" s="872"/>
      <c r="I47" s="872"/>
      <c r="J47" s="872"/>
    </row>
    <row r="48" spans="1:10" ht="15">
      <c r="A48" s="683"/>
      <c r="B48" s="684" t="s">
        <v>281</v>
      </c>
      <c r="C48" s="685" t="s">
        <v>24</v>
      </c>
      <c r="D48" s="685" t="s">
        <v>24</v>
      </c>
      <c r="E48" s="685" t="s">
        <v>25</v>
      </c>
      <c r="F48" s="686" t="s">
        <v>26</v>
      </c>
      <c r="G48" s="686" t="s">
        <v>166</v>
      </c>
      <c r="H48" s="685" t="s">
        <v>27</v>
      </c>
      <c r="I48" s="685" t="s">
        <v>28</v>
      </c>
      <c r="J48" s="685" t="s">
        <v>29</v>
      </c>
    </row>
    <row r="49" spans="1:10" ht="15">
      <c r="A49" s="687" t="s">
        <v>30</v>
      </c>
      <c r="B49" s="688" t="s">
        <v>460</v>
      </c>
      <c r="C49" s="689" t="s">
        <v>31</v>
      </c>
      <c r="D49" s="689" t="s">
        <v>32</v>
      </c>
      <c r="E49" s="689" t="s">
        <v>33</v>
      </c>
      <c r="F49" s="690" t="s">
        <v>34</v>
      </c>
      <c r="G49" s="690" t="s">
        <v>35</v>
      </c>
      <c r="H49" s="689" t="s">
        <v>36</v>
      </c>
      <c r="I49" s="689" t="s">
        <v>37</v>
      </c>
      <c r="J49" s="689" t="s">
        <v>38</v>
      </c>
    </row>
    <row r="50" spans="1:10" ht="15">
      <c r="A50" s="687"/>
      <c r="B50" s="688"/>
      <c r="C50" s="689" t="s">
        <v>39</v>
      </c>
      <c r="D50" s="689" t="s">
        <v>39</v>
      </c>
      <c r="E50" s="690"/>
      <c r="F50" s="690" t="s">
        <v>40</v>
      </c>
      <c r="G50" s="690" t="s">
        <v>41</v>
      </c>
      <c r="H50" s="689" t="s">
        <v>42</v>
      </c>
      <c r="I50" s="689" t="s">
        <v>43</v>
      </c>
      <c r="J50" s="689" t="s">
        <v>44</v>
      </c>
    </row>
    <row r="51" spans="1:10" ht="15" thickBot="1">
      <c r="A51" s="691"/>
      <c r="B51" s="688"/>
      <c r="C51" s="692" t="s">
        <v>45</v>
      </c>
      <c r="D51" s="692" t="s">
        <v>46</v>
      </c>
      <c r="E51" s="693"/>
      <c r="F51" s="693" t="s">
        <v>47</v>
      </c>
      <c r="G51" s="693"/>
      <c r="H51" s="692" t="s">
        <v>48</v>
      </c>
      <c r="I51" s="692" t="s">
        <v>49</v>
      </c>
      <c r="J51" s="694"/>
    </row>
    <row r="52" spans="1:10" ht="13.5" thickBot="1">
      <c r="A52" s="695" t="s">
        <v>93</v>
      </c>
      <c r="B52" s="706">
        <v>1</v>
      </c>
      <c r="C52" s="169">
        <v>2</v>
      </c>
      <c r="D52" s="169">
        <v>3</v>
      </c>
      <c r="E52" s="169">
        <v>4</v>
      </c>
      <c r="F52" s="169">
        <v>5</v>
      </c>
      <c r="G52" s="169">
        <v>6</v>
      </c>
      <c r="H52" s="169">
        <v>7</v>
      </c>
      <c r="I52" s="169">
        <v>8</v>
      </c>
      <c r="J52" s="169">
        <v>9</v>
      </c>
    </row>
    <row r="53" spans="1:10" ht="15">
      <c r="A53" s="713" t="s">
        <v>50</v>
      </c>
      <c r="B53" s="714" t="s">
        <v>399</v>
      </c>
      <c r="C53" s="722"/>
      <c r="D53" s="722"/>
      <c r="E53" s="723"/>
      <c r="F53" s="723"/>
      <c r="G53" s="723"/>
      <c r="H53" s="723"/>
      <c r="I53" s="723"/>
      <c r="J53" s="724"/>
    </row>
    <row r="54" spans="1:10" ht="15">
      <c r="A54" s="715" t="s">
        <v>51</v>
      </c>
      <c r="B54" s="94" t="s">
        <v>401</v>
      </c>
      <c r="C54" s="725"/>
      <c r="D54" s="725"/>
      <c r="E54" s="726"/>
      <c r="F54" s="726"/>
      <c r="G54" s="726"/>
      <c r="H54" s="726"/>
      <c r="I54" s="726"/>
      <c r="J54" s="720"/>
    </row>
    <row r="55" spans="1:10" ht="26.25">
      <c r="A55" s="501" t="s">
        <v>644</v>
      </c>
      <c r="B55" s="78" t="s">
        <v>405</v>
      </c>
      <c r="C55" s="727"/>
      <c r="D55" s="728"/>
      <c r="E55" s="729"/>
      <c r="F55" s="729"/>
      <c r="G55" s="729"/>
      <c r="H55" s="729"/>
      <c r="I55" s="729"/>
      <c r="J55" s="730"/>
    </row>
    <row r="56" spans="1:10" ht="15">
      <c r="A56" s="715" t="s">
        <v>52</v>
      </c>
      <c r="B56" s="94" t="s">
        <v>407</v>
      </c>
      <c r="C56" s="725"/>
      <c r="D56" s="725"/>
      <c r="E56" s="726"/>
      <c r="F56" s="726"/>
      <c r="G56" s="726"/>
      <c r="H56" s="726"/>
      <c r="I56" s="726"/>
      <c r="J56" s="720"/>
    </row>
    <row r="57" spans="1:10" ht="15">
      <c r="A57" s="715" t="s">
        <v>53</v>
      </c>
      <c r="B57" s="94" t="s">
        <v>146</v>
      </c>
      <c r="C57" s="725"/>
      <c r="D57" s="725"/>
      <c r="E57" s="726"/>
      <c r="F57" s="726"/>
      <c r="G57" s="726"/>
      <c r="H57" s="726"/>
      <c r="I57" s="726"/>
      <c r="J57" s="720"/>
    </row>
    <row r="58" spans="1:10" ht="15">
      <c r="A58" s="715" t="s">
        <v>54</v>
      </c>
      <c r="B58" s="94" t="s">
        <v>409</v>
      </c>
      <c r="C58" s="725"/>
      <c r="D58" s="725"/>
      <c r="E58" s="726"/>
      <c r="F58" s="726"/>
      <c r="G58" s="726"/>
      <c r="H58" s="726"/>
      <c r="I58" s="726"/>
      <c r="J58" s="720"/>
    </row>
    <row r="59" spans="1:10" ht="15">
      <c r="A59" s="715" t="s">
        <v>55</v>
      </c>
      <c r="B59" s="94" t="s">
        <v>412</v>
      </c>
      <c r="C59" s="725"/>
      <c r="D59" s="725"/>
      <c r="E59" s="726"/>
      <c r="F59" s="726"/>
      <c r="G59" s="726"/>
      <c r="H59" s="726"/>
      <c r="I59" s="726"/>
      <c r="J59" s="720"/>
    </row>
    <row r="60" spans="1:10" ht="15">
      <c r="A60" s="715" t="s">
        <v>56</v>
      </c>
      <c r="B60" s="94" t="s">
        <v>414</v>
      </c>
      <c r="C60" s="725"/>
      <c r="D60" s="725"/>
      <c r="E60" s="726"/>
      <c r="F60" s="726"/>
      <c r="G60" s="726"/>
      <c r="H60" s="726"/>
      <c r="I60" s="726"/>
      <c r="J60" s="720" t="s">
        <v>557</v>
      </c>
    </row>
    <row r="61" spans="1:10" ht="15">
      <c r="A61" s="715" t="s">
        <v>57</v>
      </c>
      <c r="B61" s="94" t="s">
        <v>420</v>
      </c>
      <c r="C61" s="725"/>
      <c r="D61" s="725"/>
      <c r="E61" s="726"/>
      <c r="F61" s="726"/>
      <c r="G61" s="726"/>
      <c r="H61" s="726"/>
      <c r="I61" s="726"/>
      <c r="J61" s="720"/>
    </row>
    <row r="62" spans="1:10" ht="15">
      <c r="A62" s="715" t="s">
        <v>58</v>
      </c>
      <c r="B62" s="94" t="s">
        <v>422</v>
      </c>
      <c r="C62" s="725"/>
      <c r="D62" s="725"/>
      <c r="E62" s="726"/>
      <c r="F62" s="726"/>
      <c r="G62" s="726"/>
      <c r="H62" s="726"/>
      <c r="I62" s="726"/>
      <c r="J62" s="720"/>
    </row>
    <row r="63" spans="1:10" ht="15">
      <c r="A63" s="715" t="s">
        <v>59</v>
      </c>
      <c r="B63" s="94" t="s">
        <v>472</v>
      </c>
      <c r="C63" s="725"/>
      <c r="D63" s="725"/>
      <c r="E63" s="726"/>
      <c r="F63" s="726"/>
      <c r="G63" s="726"/>
      <c r="H63" s="726"/>
      <c r="I63" s="726"/>
      <c r="J63" s="720" t="s">
        <v>557</v>
      </c>
    </row>
    <row r="64" spans="1:10" ht="15">
      <c r="A64" s="715" t="s">
        <v>60</v>
      </c>
      <c r="B64" s="94" t="s">
        <v>473</v>
      </c>
      <c r="C64" s="725"/>
      <c r="D64" s="725"/>
      <c r="E64" s="726"/>
      <c r="F64" s="726"/>
      <c r="G64" s="726"/>
      <c r="H64" s="726"/>
      <c r="I64" s="726"/>
      <c r="J64" s="720"/>
    </row>
    <row r="65" spans="1:10" ht="26.25">
      <c r="A65" s="646" t="s">
        <v>645</v>
      </c>
      <c r="B65" s="716" t="s">
        <v>475</v>
      </c>
      <c r="C65" s="731"/>
      <c r="D65" s="732"/>
      <c r="E65" s="733"/>
      <c r="F65" s="729"/>
      <c r="G65" s="733"/>
      <c r="H65" s="729"/>
      <c r="I65" s="733"/>
      <c r="J65" s="730"/>
    </row>
    <row r="66" spans="1:10" ht="15">
      <c r="A66" s="717" t="s">
        <v>61</v>
      </c>
      <c r="B66" s="718" t="s">
        <v>476</v>
      </c>
      <c r="C66" s="734"/>
      <c r="D66" s="734"/>
      <c r="E66" s="735"/>
      <c r="F66" s="735"/>
      <c r="G66" s="735"/>
      <c r="H66" s="735"/>
      <c r="I66" s="735"/>
      <c r="J66" s="720" t="s">
        <v>557</v>
      </c>
    </row>
    <row r="67" spans="1:10" ht="15" thickBot="1">
      <c r="A67" s="717" t="s">
        <v>62</v>
      </c>
      <c r="B67" s="718" t="s">
        <v>428</v>
      </c>
      <c r="C67" s="734"/>
      <c r="D67" s="734"/>
      <c r="E67" s="735"/>
      <c r="F67" s="735"/>
      <c r="G67" s="735"/>
      <c r="H67" s="735"/>
      <c r="I67" s="735"/>
      <c r="J67" s="744"/>
    </row>
    <row r="68" spans="1:10" ht="15.75" thickBot="1">
      <c r="A68" s="745" t="s">
        <v>642</v>
      </c>
      <c r="B68" s="746" t="s">
        <v>430</v>
      </c>
      <c r="C68" s="747">
        <f aca="true" t="shared" si="14" ref="C68:I68">SUM(C53:C56)+SUM(C58:C67)</f>
        <v>0</v>
      </c>
      <c r="D68" s="747">
        <f t="shared" si="14"/>
        <v>0</v>
      </c>
      <c r="E68" s="747">
        <f t="shared" si="14"/>
        <v>0</v>
      </c>
      <c r="F68" s="747">
        <f t="shared" si="14"/>
        <v>0</v>
      </c>
      <c r="G68" s="747">
        <f t="shared" si="14"/>
        <v>0</v>
      </c>
      <c r="H68" s="747">
        <f t="shared" si="14"/>
        <v>0</v>
      </c>
      <c r="I68" s="747">
        <f t="shared" si="14"/>
        <v>0</v>
      </c>
      <c r="J68" s="748" t="s">
        <v>557</v>
      </c>
    </row>
    <row r="70" spans="1:10" ht="13.5" thickBot="1">
      <c r="A70" s="872" t="s">
        <v>601</v>
      </c>
      <c r="B70" s="872"/>
      <c r="C70" s="872"/>
      <c r="D70" s="872"/>
      <c r="E70" s="872"/>
      <c r="F70" s="872"/>
      <c r="G70" s="872"/>
      <c r="H70" s="872"/>
      <c r="I70" s="872"/>
      <c r="J70" s="872"/>
    </row>
    <row r="71" spans="1:10" ht="15">
      <c r="A71" s="683"/>
      <c r="B71" s="684" t="s">
        <v>281</v>
      </c>
      <c r="C71" s="685" t="s">
        <v>24</v>
      </c>
      <c r="D71" s="685" t="s">
        <v>24</v>
      </c>
      <c r="E71" s="685" t="s">
        <v>25</v>
      </c>
      <c r="F71" s="686" t="s">
        <v>26</v>
      </c>
      <c r="G71" s="686" t="s">
        <v>166</v>
      </c>
      <c r="H71" s="685" t="s">
        <v>27</v>
      </c>
      <c r="I71" s="685" t="s">
        <v>28</v>
      </c>
      <c r="J71" s="685" t="s">
        <v>29</v>
      </c>
    </row>
    <row r="72" spans="1:10" ht="15">
      <c r="A72" s="687" t="s">
        <v>30</v>
      </c>
      <c r="B72" s="688" t="s">
        <v>460</v>
      </c>
      <c r="C72" s="689" t="s">
        <v>31</v>
      </c>
      <c r="D72" s="689" t="s">
        <v>32</v>
      </c>
      <c r="E72" s="689" t="s">
        <v>33</v>
      </c>
      <c r="F72" s="690" t="s">
        <v>34</v>
      </c>
      <c r="G72" s="690" t="s">
        <v>35</v>
      </c>
      <c r="H72" s="689" t="s">
        <v>36</v>
      </c>
      <c r="I72" s="689" t="s">
        <v>37</v>
      </c>
      <c r="J72" s="689" t="s">
        <v>38</v>
      </c>
    </row>
    <row r="73" spans="1:10" ht="15">
      <c r="A73" s="687"/>
      <c r="B73" s="688"/>
      <c r="C73" s="689" t="s">
        <v>39</v>
      </c>
      <c r="D73" s="689" t="s">
        <v>39</v>
      </c>
      <c r="E73" s="690"/>
      <c r="F73" s="690" t="s">
        <v>40</v>
      </c>
      <c r="G73" s="690" t="s">
        <v>41</v>
      </c>
      <c r="H73" s="689" t="s">
        <v>42</v>
      </c>
      <c r="I73" s="689" t="s">
        <v>43</v>
      </c>
      <c r="J73" s="689" t="s">
        <v>44</v>
      </c>
    </row>
    <row r="74" spans="1:10" ht="15" thickBot="1">
      <c r="A74" s="691"/>
      <c r="B74" s="688"/>
      <c r="C74" s="692" t="s">
        <v>45</v>
      </c>
      <c r="D74" s="692" t="s">
        <v>46</v>
      </c>
      <c r="E74" s="693"/>
      <c r="F74" s="693" t="s">
        <v>47</v>
      </c>
      <c r="G74" s="693"/>
      <c r="H74" s="692" t="s">
        <v>48</v>
      </c>
      <c r="I74" s="692" t="s">
        <v>49</v>
      </c>
      <c r="J74" s="694"/>
    </row>
    <row r="75" spans="1:10" ht="13.5" thickBot="1">
      <c r="A75" s="695" t="s">
        <v>93</v>
      </c>
      <c r="B75" s="706">
        <v>1</v>
      </c>
      <c r="C75" s="169">
        <v>2</v>
      </c>
      <c r="D75" s="169">
        <v>3</v>
      </c>
      <c r="E75" s="169">
        <v>4</v>
      </c>
      <c r="F75" s="169">
        <v>5</v>
      </c>
      <c r="G75" s="169">
        <v>6</v>
      </c>
      <c r="H75" s="169">
        <v>7</v>
      </c>
      <c r="I75" s="169">
        <v>8</v>
      </c>
      <c r="J75" s="169">
        <v>9</v>
      </c>
    </row>
    <row r="76" spans="1:10" ht="15">
      <c r="A76" s="713" t="s">
        <v>50</v>
      </c>
      <c r="B76" s="714" t="s">
        <v>399</v>
      </c>
      <c r="C76" s="722"/>
      <c r="D76" s="722"/>
      <c r="E76" s="723"/>
      <c r="F76" s="723"/>
      <c r="G76" s="723"/>
      <c r="H76" s="723"/>
      <c r="I76" s="723"/>
      <c r="J76" s="724"/>
    </row>
    <row r="77" spans="1:10" ht="15">
      <c r="A77" s="715" t="s">
        <v>51</v>
      </c>
      <c r="B77" s="94" t="s">
        <v>401</v>
      </c>
      <c r="C77" s="725"/>
      <c r="D77" s="725"/>
      <c r="E77" s="726"/>
      <c r="F77" s="726"/>
      <c r="G77" s="726"/>
      <c r="H77" s="726"/>
      <c r="I77" s="726"/>
      <c r="J77" s="720"/>
    </row>
    <row r="78" spans="1:10" ht="26.25">
      <c r="A78" s="501" t="s">
        <v>644</v>
      </c>
      <c r="B78" s="78" t="s">
        <v>405</v>
      </c>
      <c r="C78" s="727"/>
      <c r="D78" s="728"/>
      <c r="E78" s="729"/>
      <c r="F78" s="729"/>
      <c r="G78" s="729"/>
      <c r="H78" s="729"/>
      <c r="I78" s="729"/>
      <c r="J78" s="730"/>
    </row>
    <row r="79" spans="1:10" ht="15">
      <c r="A79" s="715" t="s">
        <v>52</v>
      </c>
      <c r="B79" s="94" t="s">
        <v>407</v>
      </c>
      <c r="C79" s="725"/>
      <c r="D79" s="725"/>
      <c r="E79" s="726"/>
      <c r="F79" s="726"/>
      <c r="G79" s="726"/>
      <c r="H79" s="726"/>
      <c r="I79" s="726"/>
      <c r="J79" s="720"/>
    </row>
    <row r="80" spans="1:10" ht="15">
      <c r="A80" s="715" t="s">
        <v>53</v>
      </c>
      <c r="B80" s="94" t="s">
        <v>146</v>
      </c>
      <c r="C80" s="725"/>
      <c r="D80" s="725"/>
      <c r="E80" s="726"/>
      <c r="F80" s="726"/>
      <c r="G80" s="726"/>
      <c r="H80" s="726"/>
      <c r="I80" s="726"/>
      <c r="J80" s="720"/>
    </row>
    <row r="81" spans="1:10" ht="15">
      <c r="A81" s="715" t="s">
        <v>54</v>
      </c>
      <c r="B81" s="94" t="s">
        <v>409</v>
      </c>
      <c r="C81" s="725"/>
      <c r="D81" s="725"/>
      <c r="E81" s="726"/>
      <c r="F81" s="726"/>
      <c r="G81" s="726"/>
      <c r="H81" s="726"/>
      <c r="I81" s="726"/>
      <c r="J81" s="720"/>
    </row>
    <row r="82" spans="1:10" ht="15">
      <c r="A82" s="715" t="s">
        <v>55</v>
      </c>
      <c r="B82" s="94" t="s">
        <v>412</v>
      </c>
      <c r="C82" s="725"/>
      <c r="D82" s="725"/>
      <c r="E82" s="726"/>
      <c r="F82" s="726"/>
      <c r="G82" s="726"/>
      <c r="H82" s="726"/>
      <c r="I82" s="726"/>
      <c r="J82" s="720"/>
    </row>
    <row r="83" spans="1:10" ht="15">
      <c r="A83" s="715" t="s">
        <v>56</v>
      </c>
      <c r="B83" s="94" t="s">
        <v>414</v>
      </c>
      <c r="C83" s="725"/>
      <c r="D83" s="725"/>
      <c r="E83" s="726"/>
      <c r="F83" s="726"/>
      <c r="G83" s="726"/>
      <c r="H83" s="726"/>
      <c r="I83" s="726"/>
      <c r="J83" s="720" t="s">
        <v>557</v>
      </c>
    </row>
    <row r="84" spans="1:10" ht="15">
      <c r="A84" s="715" t="s">
        <v>57</v>
      </c>
      <c r="B84" s="94" t="s">
        <v>420</v>
      </c>
      <c r="C84" s="725"/>
      <c r="D84" s="725"/>
      <c r="E84" s="726"/>
      <c r="F84" s="726"/>
      <c r="G84" s="726"/>
      <c r="H84" s="726"/>
      <c r="I84" s="726"/>
      <c r="J84" s="720"/>
    </row>
    <row r="85" spans="1:10" ht="15">
      <c r="A85" s="715" t="s">
        <v>58</v>
      </c>
      <c r="B85" s="94" t="s">
        <v>422</v>
      </c>
      <c r="C85" s="725"/>
      <c r="D85" s="725"/>
      <c r="E85" s="726"/>
      <c r="F85" s="726"/>
      <c r="G85" s="726"/>
      <c r="H85" s="726"/>
      <c r="I85" s="726"/>
      <c r="J85" s="720"/>
    </row>
    <row r="86" spans="1:10" ht="15">
      <c r="A86" s="715" t="s">
        <v>59</v>
      </c>
      <c r="B86" s="94" t="s">
        <v>472</v>
      </c>
      <c r="C86" s="725"/>
      <c r="D86" s="725"/>
      <c r="E86" s="726"/>
      <c r="F86" s="726"/>
      <c r="G86" s="726"/>
      <c r="H86" s="726"/>
      <c r="I86" s="726"/>
      <c r="J86" s="720" t="s">
        <v>557</v>
      </c>
    </row>
    <row r="87" spans="1:10" ht="15">
      <c r="A87" s="715" t="s">
        <v>60</v>
      </c>
      <c r="B87" s="94" t="s">
        <v>473</v>
      </c>
      <c r="C87" s="725"/>
      <c r="D87" s="725"/>
      <c r="E87" s="726"/>
      <c r="F87" s="726"/>
      <c r="G87" s="726"/>
      <c r="H87" s="726"/>
      <c r="I87" s="726"/>
      <c r="J87" s="720"/>
    </row>
    <row r="88" spans="1:10" ht="26.25">
      <c r="A88" s="646" t="s">
        <v>645</v>
      </c>
      <c r="B88" s="716" t="s">
        <v>475</v>
      </c>
      <c r="C88" s="731"/>
      <c r="D88" s="732"/>
      <c r="E88" s="733"/>
      <c r="F88" s="729"/>
      <c r="G88" s="733"/>
      <c r="H88" s="729"/>
      <c r="I88" s="733"/>
      <c r="J88" s="730"/>
    </row>
    <row r="89" spans="1:10" ht="15">
      <c r="A89" s="717" t="s">
        <v>61</v>
      </c>
      <c r="B89" s="718" t="s">
        <v>476</v>
      </c>
      <c r="C89" s="734"/>
      <c r="D89" s="734"/>
      <c r="E89" s="735"/>
      <c r="F89" s="735"/>
      <c r="G89" s="735"/>
      <c r="H89" s="735"/>
      <c r="I89" s="735"/>
      <c r="J89" s="720" t="s">
        <v>557</v>
      </c>
    </row>
    <row r="90" spans="1:10" ht="15" thickBot="1">
      <c r="A90" s="717" t="s">
        <v>62</v>
      </c>
      <c r="B90" s="718" t="s">
        <v>428</v>
      </c>
      <c r="C90" s="734"/>
      <c r="D90" s="734"/>
      <c r="E90" s="735"/>
      <c r="F90" s="735"/>
      <c r="G90" s="735"/>
      <c r="H90" s="735"/>
      <c r="I90" s="735"/>
      <c r="J90" s="744"/>
    </row>
    <row r="91" spans="1:10" ht="15.75" thickBot="1">
      <c r="A91" s="745" t="s">
        <v>642</v>
      </c>
      <c r="B91" s="746" t="s">
        <v>430</v>
      </c>
      <c r="C91" s="747">
        <f aca="true" t="shared" si="15" ref="C91:I91">SUM(C76:C79)+SUM(C81:C90)</f>
        <v>0</v>
      </c>
      <c r="D91" s="747">
        <f t="shared" si="15"/>
        <v>0</v>
      </c>
      <c r="E91" s="747">
        <f t="shared" si="15"/>
        <v>0</v>
      </c>
      <c r="F91" s="747">
        <f t="shared" si="15"/>
        <v>0</v>
      </c>
      <c r="G91" s="747">
        <f t="shared" si="15"/>
        <v>0</v>
      </c>
      <c r="H91" s="747">
        <f t="shared" si="15"/>
        <v>0</v>
      </c>
      <c r="I91" s="747">
        <f t="shared" si="15"/>
        <v>0</v>
      </c>
      <c r="J91" s="748" t="s">
        <v>557</v>
      </c>
    </row>
    <row r="93" spans="1:10" ht="13.5" thickBot="1">
      <c r="A93" s="872" t="s">
        <v>602</v>
      </c>
      <c r="B93" s="872"/>
      <c r="C93" s="872"/>
      <c r="D93" s="872"/>
      <c r="E93" s="872"/>
      <c r="F93" s="872"/>
      <c r="G93" s="872"/>
      <c r="H93" s="872"/>
      <c r="I93" s="872"/>
      <c r="J93" s="872"/>
    </row>
    <row r="94" spans="1:10" ht="15">
      <c r="A94" s="683"/>
      <c r="B94" s="684" t="s">
        <v>281</v>
      </c>
      <c r="C94" s="685" t="s">
        <v>24</v>
      </c>
      <c r="D94" s="685" t="s">
        <v>24</v>
      </c>
      <c r="E94" s="685" t="s">
        <v>25</v>
      </c>
      <c r="F94" s="686" t="s">
        <v>26</v>
      </c>
      <c r="G94" s="686" t="s">
        <v>166</v>
      </c>
      <c r="H94" s="685" t="s">
        <v>27</v>
      </c>
      <c r="I94" s="685" t="s">
        <v>28</v>
      </c>
      <c r="J94" s="685" t="s">
        <v>29</v>
      </c>
    </row>
    <row r="95" spans="1:10" ht="15">
      <c r="A95" s="687" t="s">
        <v>30</v>
      </c>
      <c r="B95" s="688" t="s">
        <v>460</v>
      </c>
      <c r="C95" s="689" t="s">
        <v>31</v>
      </c>
      <c r="D95" s="689" t="s">
        <v>32</v>
      </c>
      <c r="E95" s="689" t="s">
        <v>33</v>
      </c>
      <c r="F95" s="690" t="s">
        <v>34</v>
      </c>
      <c r="G95" s="690" t="s">
        <v>35</v>
      </c>
      <c r="H95" s="689" t="s">
        <v>36</v>
      </c>
      <c r="I95" s="689" t="s">
        <v>37</v>
      </c>
      <c r="J95" s="689" t="s">
        <v>38</v>
      </c>
    </row>
    <row r="96" spans="1:10" ht="15">
      <c r="A96" s="687"/>
      <c r="B96" s="688"/>
      <c r="C96" s="689" t="s">
        <v>39</v>
      </c>
      <c r="D96" s="689" t="s">
        <v>39</v>
      </c>
      <c r="E96" s="690"/>
      <c r="F96" s="690" t="s">
        <v>40</v>
      </c>
      <c r="G96" s="690" t="s">
        <v>41</v>
      </c>
      <c r="H96" s="689" t="s">
        <v>42</v>
      </c>
      <c r="I96" s="689" t="s">
        <v>43</v>
      </c>
      <c r="J96" s="689" t="s">
        <v>44</v>
      </c>
    </row>
    <row r="97" spans="1:10" ht="15" thickBot="1">
      <c r="A97" s="691"/>
      <c r="B97" s="688"/>
      <c r="C97" s="692" t="s">
        <v>45</v>
      </c>
      <c r="D97" s="692" t="s">
        <v>46</v>
      </c>
      <c r="E97" s="693"/>
      <c r="F97" s="693" t="s">
        <v>47</v>
      </c>
      <c r="G97" s="693"/>
      <c r="H97" s="692" t="s">
        <v>48</v>
      </c>
      <c r="I97" s="692" t="s">
        <v>49</v>
      </c>
      <c r="J97" s="694"/>
    </row>
    <row r="98" spans="1:10" ht="13.5" thickBot="1">
      <c r="A98" s="695" t="s">
        <v>93</v>
      </c>
      <c r="B98" s="706">
        <v>1</v>
      </c>
      <c r="C98" s="169">
        <v>2</v>
      </c>
      <c r="D98" s="169">
        <v>3</v>
      </c>
      <c r="E98" s="169">
        <v>4</v>
      </c>
      <c r="F98" s="169">
        <v>5</v>
      </c>
      <c r="G98" s="169">
        <v>6</v>
      </c>
      <c r="H98" s="169">
        <v>7</v>
      </c>
      <c r="I98" s="169">
        <v>8</v>
      </c>
      <c r="J98" s="169">
        <v>9</v>
      </c>
    </row>
    <row r="99" spans="1:10" ht="15">
      <c r="A99" s="713" t="s">
        <v>50</v>
      </c>
      <c r="B99" s="714" t="s">
        <v>399</v>
      </c>
      <c r="C99" s="722"/>
      <c r="D99" s="722"/>
      <c r="E99" s="723"/>
      <c r="F99" s="723"/>
      <c r="G99" s="723"/>
      <c r="H99" s="723"/>
      <c r="I99" s="723"/>
      <c r="J99" s="724"/>
    </row>
    <row r="100" spans="1:10" ht="15">
      <c r="A100" s="715" t="s">
        <v>51</v>
      </c>
      <c r="B100" s="94" t="s">
        <v>401</v>
      </c>
      <c r="C100" s="725"/>
      <c r="D100" s="725"/>
      <c r="E100" s="726"/>
      <c r="F100" s="726"/>
      <c r="G100" s="726"/>
      <c r="H100" s="726"/>
      <c r="I100" s="726"/>
      <c r="J100" s="720"/>
    </row>
    <row r="101" spans="1:10" ht="26.25">
      <c r="A101" s="501" t="s">
        <v>644</v>
      </c>
      <c r="B101" s="78" t="s">
        <v>405</v>
      </c>
      <c r="C101" s="727"/>
      <c r="D101" s="728"/>
      <c r="E101" s="729"/>
      <c r="F101" s="729"/>
      <c r="G101" s="729"/>
      <c r="H101" s="729"/>
      <c r="I101" s="729"/>
      <c r="J101" s="730"/>
    </row>
    <row r="102" spans="1:10" ht="15">
      <c r="A102" s="715" t="s">
        <v>52</v>
      </c>
      <c r="B102" s="94" t="s">
        <v>407</v>
      </c>
      <c r="C102" s="725"/>
      <c r="D102" s="725"/>
      <c r="E102" s="726"/>
      <c r="F102" s="726"/>
      <c r="G102" s="726"/>
      <c r="H102" s="726"/>
      <c r="I102" s="726"/>
      <c r="J102" s="720"/>
    </row>
    <row r="103" spans="1:10" ht="15">
      <c r="A103" s="715" t="s">
        <v>53</v>
      </c>
      <c r="B103" s="94" t="s">
        <v>146</v>
      </c>
      <c r="C103" s="725"/>
      <c r="D103" s="725"/>
      <c r="E103" s="726"/>
      <c r="F103" s="726"/>
      <c r="G103" s="726"/>
      <c r="H103" s="726"/>
      <c r="I103" s="726"/>
      <c r="J103" s="720"/>
    </row>
    <row r="104" spans="1:10" ht="15">
      <c r="A104" s="715" t="s">
        <v>54</v>
      </c>
      <c r="B104" s="94" t="s">
        <v>409</v>
      </c>
      <c r="C104" s="725"/>
      <c r="D104" s="725"/>
      <c r="E104" s="726"/>
      <c r="F104" s="726"/>
      <c r="G104" s="726"/>
      <c r="H104" s="726"/>
      <c r="I104" s="726"/>
      <c r="J104" s="720"/>
    </row>
    <row r="105" spans="1:10" ht="15">
      <c r="A105" s="715" t="s">
        <v>55</v>
      </c>
      <c r="B105" s="94" t="s">
        <v>412</v>
      </c>
      <c r="C105" s="725"/>
      <c r="D105" s="725"/>
      <c r="E105" s="726"/>
      <c r="F105" s="726"/>
      <c r="G105" s="726"/>
      <c r="H105" s="726"/>
      <c r="I105" s="726"/>
      <c r="J105" s="720"/>
    </row>
    <row r="106" spans="1:10" ht="15">
      <c r="A106" s="715" t="s">
        <v>56</v>
      </c>
      <c r="B106" s="94" t="s">
        <v>414</v>
      </c>
      <c r="C106" s="725"/>
      <c r="D106" s="725"/>
      <c r="E106" s="726"/>
      <c r="F106" s="726"/>
      <c r="G106" s="726"/>
      <c r="H106" s="726"/>
      <c r="I106" s="726"/>
      <c r="J106" s="720" t="s">
        <v>557</v>
      </c>
    </row>
    <row r="107" spans="1:10" ht="15">
      <c r="A107" s="715" t="s">
        <v>57</v>
      </c>
      <c r="B107" s="94" t="s">
        <v>420</v>
      </c>
      <c r="C107" s="725"/>
      <c r="D107" s="725"/>
      <c r="E107" s="726"/>
      <c r="F107" s="726"/>
      <c r="G107" s="726"/>
      <c r="H107" s="726"/>
      <c r="I107" s="726"/>
      <c r="J107" s="720"/>
    </row>
    <row r="108" spans="1:10" ht="15">
      <c r="A108" s="715" t="s">
        <v>58</v>
      </c>
      <c r="B108" s="94" t="s">
        <v>422</v>
      </c>
      <c r="C108" s="725"/>
      <c r="D108" s="725"/>
      <c r="E108" s="726"/>
      <c r="F108" s="726"/>
      <c r="G108" s="726"/>
      <c r="H108" s="726"/>
      <c r="I108" s="726"/>
      <c r="J108" s="720"/>
    </row>
    <row r="109" spans="1:10" ht="15">
      <c r="A109" s="715" t="s">
        <v>59</v>
      </c>
      <c r="B109" s="94" t="s">
        <v>472</v>
      </c>
      <c r="C109" s="725"/>
      <c r="D109" s="725"/>
      <c r="E109" s="726"/>
      <c r="F109" s="726"/>
      <c r="G109" s="726"/>
      <c r="H109" s="726"/>
      <c r="I109" s="726"/>
      <c r="J109" s="720" t="s">
        <v>557</v>
      </c>
    </row>
    <row r="110" spans="1:10" ht="15">
      <c r="A110" s="715" t="s">
        <v>60</v>
      </c>
      <c r="B110" s="94" t="s">
        <v>473</v>
      </c>
      <c r="C110" s="725"/>
      <c r="D110" s="725"/>
      <c r="E110" s="726"/>
      <c r="F110" s="726"/>
      <c r="G110" s="726"/>
      <c r="H110" s="726"/>
      <c r="I110" s="726"/>
      <c r="J110" s="720"/>
    </row>
    <row r="111" spans="1:10" ht="26.25">
      <c r="A111" s="646" t="s">
        <v>645</v>
      </c>
      <c r="B111" s="716" t="s">
        <v>475</v>
      </c>
      <c r="C111" s="731"/>
      <c r="D111" s="732"/>
      <c r="E111" s="733"/>
      <c r="F111" s="729"/>
      <c r="G111" s="733"/>
      <c r="H111" s="729"/>
      <c r="I111" s="733"/>
      <c r="J111" s="730"/>
    </row>
    <row r="112" spans="1:10" ht="15">
      <c r="A112" s="717" t="s">
        <v>61</v>
      </c>
      <c r="B112" s="718" t="s">
        <v>476</v>
      </c>
      <c r="C112" s="734"/>
      <c r="D112" s="734"/>
      <c r="E112" s="735"/>
      <c r="F112" s="735"/>
      <c r="G112" s="735"/>
      <c r="H112" s="735"/>
      <c r="I112" s="735"/>
      <c r="J112" s="720" t="s">
        <v>557</v>
      </c>
    </row>
    <row r="113" spans="1:10" ht="15" thickBot="1">
      <c r="A113" s="717" t="s">
        <v>62</v>
      </c>
      <c r="B113" s="718" t="s">
        <v>428</v>
      </c>
      <c r="C113" s="734"/>
      <c r="D113" s="734"/>
      <c r="E113" s="735"/>
      <c r="F113" s="735"/>
      <c r="G113" s="735"/>
      <c r="H113" s="735"/>
      <c r="I113" s="735"/>
      <c r="J113" s="744"/>
    </row>
    <row r="114" spans="1:10" ht="15.75" thickBot="1">
      <c r="A114" s="745" t="s">
        <v>642</v>
      </c>
      <c r="B114" s="746" t="s">
        <v>430</v>
      </c>
      <c r="C114" s="747">
        <f aca="true" t="shared" si="16" ref="C114:I114">SUM(C99:C102)+SUM(C104:C113)</f>
        <v>0</v>
      </c>
      <c r="D114" s="747">
        <f t="shared" si="16"/>
        <v>0</v>
      </c>
      <c r="E114" s="747">
        <f t="shared" si="16"/>
        <v>0</v>
      </c>
      <c r="F114" s="747">
        <f t="shared" si="16"/>
        <v>0</v>
      </c>
      <c r="G114" s="747">
        <f t="shared" si="16"/>
        <v>0</v>
      </c>
      <c r="H114" s="747">
        <f t="shared" si="16"/>
        <v>0</v>
      </c>
      <c r="I114" s="747">
        <f t="shared" si="16"/>
        <v>0</v>
      </c>
      <c r="J114" s="748" t="s">
        <v>557</v>
      </c>
    </row>
    <row r="116" spans="1:10" ht="13.5" thickBot="1">
      <c r="A116" s="872" t="s">
        <v>603</v>
      </c>
      <c r="B116" s="872"/>
      <c r="C116" s="872"/>
      <c r="D116" s="872"/>
      <c r="E116" s="872"/>
      <c r="F116" s="872"/>
      <c r="G116" s="872"/>
      <c r="H116" s="872"/>
      <c r="I116" s="872"/>
      <c r="J116" s="872"/>
    </row>
    <row r="117" spans="1:10" ht="15">
      <c r="A117" s="683"/>
      <c r="B117" s="684" t="s">
        <v>281</v>
      </c>
      <c r="C117" s="685" t="s">
        <v>24</v>
      </c>
      <c r="D117" s="685" t="s">
        <v>24</v>
      </c>
      <c r="E117" s="685" t="s">
        <v>25</v>
      </c>
      <c r="F117" s="686" t="s">
        <v>26</v>
      </c>
      <c r="G117" s="686" t="s">
        <v>166</v>
      </c>
      <c r="H117" s="685" t="s">
        <v>27</v>
      </c>
      <c r="I117" s="685" t="s">
        <v>28</v>
      </c>
      <c r="J117" s="685" t="s">
        <v>29</v>
      </c>
    </row>
    <row r="118" spans="1:10" ht="15">
      <c r="A118" s="687" t="s">
        <v>30</v>
      </c>
      <c r="B118" s="688" t="s">
        <v>460</v>
      </c>
      <c r="C118" s="689" t="s">
        <v>31</v>
      </c>
      <c r="D118" s="689" t="s">
        <v>32</v>
      </c>
      <c r="E118" s="689" t="s">
        <v>33</v>
      </c>
      <c r="F118" s="690" t="s">
        <v>34</v>
      </c>
      <c r="G118" s="690" t="s">
        <v>35</v>
      </c>
      <c r="H118" s="689" t="s">
        <v>36</v>
      </c>
      <c r="I118" s="689" t="s">
        <v>37</v>
      </c>
      <c r="J118" s="689" t="s">
        <v>38</v>
      </c>
    </row>
    <row r="119" spans="1:10" ht="15">
      <c r="A119" s="687"/>
      <c r="B119" s="688"/>
      <c r="C119" s="689" t="s">
        <v>39</v>
      </c>
      <c r="D119" s="689" t="s">
        <v>39</v>
      </c>
      <c r="E119" s="690"/>
      <c r="F119" s="690" t="s">
        <v>40</v>
      </c>
      <c r="G119" s="690" t="s">
        <v>41</v>
      </c>
      <c r="H119" s="689" t="s">
        <v>42</v>
      </c>
      <c r="I119" s="689" t="s">
        <v>43</v>
      </c>
      <c r="J119" s="689" t="s">
        <v>44</v>
      </c>
    </row>
    <row r="120" spans="1:10" ht="15" thickBot="1">
      <c r="A120" s="691"/>
      <c r="B120" s="688"/>
      <c r="C120" s="692" t="s">
        <v>45</v>
      </c>
      <c r="D120" s="692" t="s">
        <v>46</v>
      </c>
      <c r="E120" s="693"/>
      <c r="F120" s="693" t="s">
        <v>47</v>
      </c>
      <c r="G120" s="693"/>
      <c r="H120" s="692" t="s">
        <v>48</v>
      </c>
      <c r="I120" s="692" t="s">
        <v>49</v>
      </c>
      <c r="J120" s="694"/>
    </row>
    <row r="121" spans="1:10" ht="13.5" thickBot="1">
      <c r="A121" s="695" t="s">
        <v>93</v>
      </c>
      <c r="B121" s="706">
        <v>1</v>
      </c>
      <c r="C121" s="169">
        <v>2</v>
      </c>
      <c r="D121" s="169">
        <v>3</v>
      </c>
      <c r="E121" s="169">
        <v>4</v>
      </c>
      <c r="F121" s="169">
        <v>5</v>
      </c>
      <c r="G121" s="169">
        <v>6</v>
      </c>
      <c r="H121" s="169">
        <v>7</v>
      </c>
      <c r="I121" s="169">
        <v>8</v>
      </c>
      <c r="J121" s="169">
        <v>9</v>
      </c>
    </row>
    <row r="122" spans="1:10" ht="15">
      <c r="A122" s="713" t="s">
        <v>50</v>
      </c>
      <c r="B122" s="714" t="s">
        <v>399</v>
      </c>
      <c r="C122" s="722"/>
      <c r="D122" s="722"/>
      <c r="E122" s="723"/>
      <c r="F122" s="723"/>
      <c r="G122" s="723"/>
      <c r="H122" s="723"/>
      <c r="I122" s="723"/>
      <c r="J122" s="724"/>
    </row>
    <row r="123" spans="1:10" ht="15">
      <c r="A123" s="715" t="s">
        <v>51</v>
      </c>
      <c r="B123" s="94" t="s">
        <v>401</v>
      </c>
      <c r="C123" s="725"/>
      <c r="D123" s="725"/>
      <c r="E123" s="726"/>
      <c r="F123" s="726"/>
      <c r="G123" s="726"/>
      <c r="H123" s="726"/>
      <c r="I123" s="726"/>
      <c r="J123" s="720"/>
    </row>
    <row r="124" spans="1:10" ht="26.25">
      <c r="A124" s="501" t="s">
        <v>644</v>
      </c>
      <c r="B124" s="78" t="s">
        <v>405</v>
      </c>
      <c r="C124" s="727"/>
      <c r="D124" s="728"/>
      <c r="E124" s="729"/>
      <c r="F124" s="729"/>
      <c r="G124" s="729"/>
      <c r="H124" s="729"/>
      <c r="I124" s="729"/>
      <c r="J124" s="730"/>
    </row>
    <row r="125" spans="1:10" ht="15">
      <c r="A125" s="715" t="s">
        <v>52</v>
      </c>
      <c r="B125" s="94" t="s">
        <v>407</v>
      </c>
      <c r="C125" s="725"/>
      <c r="D125" s="725"/>
      <c r="E125" s="726"/>
      <c r="F125" s="726"/>
      <c r="G125" s="726"/>
      <c r="H125" s="726"/>
      <c r="I125" s="726"/>
      <c r="J125" s="720"/>
    </row>
    <row r="126" spans="1:10" ht="15">
      <c r="A126" s="715" t="s">
        <v>53</v>
      </c>
      <c r="B126" s="94" t="s">
        <v>146</v>
      </c>
      <c r="C126" s="725"/>
      <c r="D126" s="725"/>
      <c r="E126" s="726"/>
      <c r="F126" s="726"/>
      <c r="G126" s="726"/>
      <c r="H126" s="726"/>
      <c r="I126" s="726"/>
      <c r="J126" s="720"/>
    </row>
    <row r="127" spans="1:10" ht="15">
      <c r="A127" s="715" t="s">
        <v>54</v>
      </c>
      <c r="B127" s="94" t="s">
        <v>409</v>
      </c>
      <c r="C127" s="725"/>
      <c r="D127" s="725"/>
      <c r="E127" s="726"/>
      <c r="F127" s="726"/>
      <c r="G127" s="726"/>
      <c r="H127" s="726"/>
      <c r="I127" s="726"/>
      <c r="J127" s="720"/>
    </row>
    <row r="128" spans="1:10" ht="15">
      <c r="A128" s="715" t="s">
        <v>55</v>
      </c>
      <c r="B128" s="94" t="s">
        <v>412</v>
      </c>
      <c r="C128" s="725"/>
      <c r="D128" s="725"/>
      <c r="E128" s="726"/>
      <c r="F128" s="726"/>
      <c r="G128" s="726"/>
      <c r="H128" s="726"/>
      <c r="I128" s="726"/>
      <c r="J128" s="720"/>
    </row>
    <row r="129" spans="1:10" ht="15">
      <c r="A129" s="715" t="s">
        <v>56</v>
      </c>
      <c r="B129" s="94" t="s">
        <v>414</v>
      </c>
      <c r="C129" s="725"/>
      <c r="D129" s="725"/>
      <c r="E129" s="726"/>
      <c r="F129" s="726"/>
      <c r="G129" s="726"/>
      <c r="H129" s="726"/>
      <c r="I129" s="726"/>
      <c r="J129" s="720" t="s">
        <v>557</v>
      </c>
    </row>
    <row r="130" spans="1:10" ht="15">
      <c r="A130" s="715" t="s">
        <v>57</v>
      </c>
      <c r="B130" s="94" t="s">
        <v>420</v>
      </c>
      <c r="C130" s="725"/>
      <c r="D130" s="725"/>
      <c r="E130" s="726"/>
      <c r="F130" s="726"/>
      <c r="G130" s="726"/>
      <c r="H130" s="726"/>
      <c r="I130" s="726"/>
      <c r="J130" s="720"/>
    </row>
    <row r="131" spans="1:10" ht="15">
      <c r="A131" s="715" t="s">
        <v>58</v>
      </c>
      <c r="B131" s="94" t="s">
        <v>422</v>
      </c>
      <c r="C131" s="725"/>
      <c r="D131" s="725"/>
      <c r="E131" s="726"/>
      <c r="F131" s="726"/>
      <c r="G131" s="726"/>
      <c r="H131" s="726"/>
      <c r="I131" s="726"/>
      <c r="J131" s="720"/>
    </row>
    <row r="132" spans="1:10" ht="15">
      <c r="A132" s="715" t="s">
        <v>59</v>
      </c>
      <c r="B132" s="94" t="s">
        <v>472</v>
      </c>
      <c r="C132" s="725"/>
      <c r="D132" s="725"/>
      <c r="E132" s="726"/>
      <c r="F132" s="726"/>
      <c r="G132" s="726"/>
      <c r="H132" s="726"/>
      <c r="I132" s="726"/>
      <c r="J132" s="720" t="s">
        <v>557</v>
      </c>
    </row>
    <row r="133" spans="1:10" ht="15">
      <c r="A133" s="715" t="s">
        <v>60</v>
      </c>
      <c r="B133" s="94" t="s">
        <v>473</v>
      </c>
      <c r="C133" s="725"/>
      <c r="D133" s="725"/>
      <c r="E133" s="726"/>
      <c r="F133" s="726"/>
      <c r="G133" s="726"/>
      <c r="H133" s="726"/>
      <c r="I133" s="726"/>
      <c r="J133" s="720"/>
    </row>
    <row r="134" spans="1:10" ht="26.25">
      <c r="A134" s="646" t="s">
        <v>645</v>
      </c>
      <c r="B134" s="716" t="s">
        <v>475</v>
      </c>
      <c r="C134" s="731"/>
      <c r="D134" s="732"/>
      <c r="E134" s="733"/>
      <c r="F134" s="729"/>
      <c r="G134" s="733"/>
      <c r="H134" s="729"/>
      <c r="I134" s="733"/>
      <c r="J134" s="730"/>
    </row>
    <row r="135" spans="1:10" ht="15">
      <c r="A135" s="717" t="s">
        <v>61</v>
      </c>
      <c r="B135" s="718" t="s">
        <v>476</v>
      </c>
      <c r="C135" s="734"/>
      <c r="D135" s="734"/>
      <c r="E135" s="735"/>
      <c r="F135" s="735"/>
      <c r="G135" s="735"/>
      <c r="H135" s="735"/>
      <c r="I135" s="735"/>
      <c r="J135" s="720" t="s">
        <v>557</v>
      </c>
    </row>
    <row r="136" spans="1:10" ht="15" thickBot="1">
      <c r="A136" s="717" t="s">
        <v>62</v>
      </c>
      <c r="B136" s="718" t="s">
        <v>428</v>
      </c>
      <c r="C136" s="734"/>
      <c r="D136" s="734"/>
      <c r="E136" s="735"/>
      <c r="F136" s="735"/>
      <c r="G136" s="735"/>
      <c r="H136" s="735"/>
      <c r="I136" s="735"/>
      <c r="J136" s="744"/>
    </row>
    <row r="137" spans="1:10" ht="15.75" thickBot="1">
      <c r="A137" s="745" t="s">
        <v>642</v>
      </c>
      <c r="B137" s="746" t="s">
        <v>430</v>
      </c>
      <c r="C137" s="747">
        <f aca="true" t="shared" si="17" ref="C137:I137">SUM(C122:C125)+SUM(C127:C136)</f>
        <v>0</v>
      </c>
      <c r="D137" s="747">
        <f t="shared" si="17"/>
        <v>0</v>
      </c>
      <c r="E137" s="747">
        <f t="shared" si="17"/>
        <v>0</v>
      </c>
      <c r="F137" s="747">
        <f t="shared" si="17"/>
        <v>0</v>
      </c>
      <c r="G137" s="747">
        <f t="shared" si="17"/>
        <v>0</v>
      </c>
      <c r="H137" s="747">
        <f t="shared" si="17"/>
        <v>0</v>
      </c>
      <c r="I137" s="747">
        <f t="shared" si="17"/>
        <v>0</v>
      </c>
      <c r="J137" s="748" t="s">
        <v>557</v>
      </c>
    </row>
    <row r="139" spans="1:10" ht="13.5" thickBot="1">
      <c r="A139" s="872" t="s">
        <v>604</v>
      </c>
      <c r="B139" s="872"/>
      <c r="C139" s="872"/>
      <c r="D139" s="872"/>
      <c r="E139" s="872"/>
      <c r="F139" s="872"/>
      <c r="G139" s="872"/>
      <c r="H139" s="872"/>
      <c r="I139" s="872"/>
      <c r="J139" s="872"/>
    </row>
    <row r="140" spans="1:10" ht="15">
      <c r="A140" s="683"/>
      <c r="B140" s="684" t="s">
        <v>281</v>
      </c>
      <c r="C140" s="685" t="s">
        <v>24</v>
      </c>
      <c r="D140" s="685" t="s">
        <v>24</v>
      </c>
      <c r="E140" s="685" t="s">
        <v>25</v>
      </c>
      <c r="F140" s="686" t="s">
        <v>26</v>
      </c>
      <c r="G140" s="686" t="s">
        <v>166</v>
      </c>
      <c r="H140" s="685" t="s">
        <v>27</v>
      </c>
      <c r="I140" s="685" t="s">
        <v>28</v>
      </c>
      <c r="J140" s="685" t="s">
        <v>29</v>
      </c>
    </row>
    <row r="141" spans="1:10" ht="15">
      <c r="A141" s="687" t="s">
        <v>30</v>
      </c>
      <c r="B141" s="688" t="s">
        <v>460</v>
      </c>
      <c r="C141" s="689" t="s">
        <v>31</v>
      </c>
      <c r="D141" s="689" t="s">
        <v>32</v>
      </c>
      <c r="E141" s="689" t="s">
        <v>33</v>
      </c>
      <c r="F141" s="690" t="s">
        <v>34</v>
      </c>
      <c r="G141" s="690" t="s">
        <v>35</v>
      </c>
      <c r="H141" s="689" t="s">
        <v>36</v>
      </c>
      <c r="I141" s="689" t="s">
        <v>37</v>
      </c>
      <c r="J141" s="689" t="s">
        <v>38</v>
      </c>
    </row>
    <row r="142" spans="1:10" ht="15">
      <c r="A142" s="687"/>
      <c r="B142" s="688"/>
      <c r="C142" s="689" t="s">
        <v>39</v>
      </c>
      <c r="D142" s="689" t="s">
        <v>39</v>
      </c>
      <c r="E142" s="690"/>
      <c r="F142" s="690" t="s">
        <v>40</v>
      </c>
      <c r="G142" s="690" t="s">
        <v>41</v>
      </c>
      <c r="H142" s="689" t="s">
        <v>42</v>
      </c>
      <c r="I142" s="689" t="s">
        <v>43</v>
      </c>
      <c r="J142" s="689" t="s">
        <v>44</v>
      </c>
    </row>
    <row r="143" spans="1:10" ht="15" thickBot="1">
      <c r="A143" s="691"/>
      <c r="B143" s="688"/>
      <c r="C143" s="692" t="s">
        <v>45</v>
      </c>
      <c r="D143" s="692" t="s">
        <v>46</v>
      </c>
      <c r="E143" s="693"/>
      <c r="F143" s="693" t="s">
        <v>47</v>
      </c>
      <c r="G143" s="693"/>
      <c r="H143" s="692" t="s">
        <v>48</v>
      </c>
      <c r="I143" s="692" t="s">
        <v>49</v>
      </c>
      <c r="J143" s="694"/>
    </row>
    <row r="144" spans="1:10" ht="13.5" thickBot="1">
      <c r="A144" s="695" t="s">
        <v>93</v>
      </c>
      <c r="B144" s="706">
        <v>1</v>
      </c>
      <c r="C144" s="169">
        <v>2</v>
      </c>
      <c r="D144" s="169">
        <v>3</v>
      </c>
      <c r="E144" s="169">
        <v>4</v>
      </c>
      <c r="F144" s="169">
        <v>5</v>
      </c>
      <c r="G144" s="169">
        <v>6</v>
      </c>
      <c r="H144" s="169">
        <v>7</v>
      </c>
      <c r="I144" s="169">
        <v>8</v>
      </c>
      <c r="J144" s="169">
        <v>9</v>
      </c>
    </row>
    <row r="145" spans="1:10" ht="15">
      <c r="A145" s="713" t="s">
        <v>50</v>
      </c>
      <c r="B145" s="714" t="s">
        <v>399</v>
      </c>
      <c r="C145" s="722"/>
      <c r="D145" s="722"/>
      <c r="E145" s="723"/>
      <c r="F145" s="723"/>
      <c r="G145" s="723"/>
      <c r="H145" s="723"/>
      <c r="I145" s="723"/>
      <c r="J145" s="724"/>
    </row>
    <row r="146" spans="1:10" ht="15">
      <c r="A146" s="715" t="s">
        <v>51</v>
      </c>
      <c r="B146" s="94" t="s">
        <v>401</v>
      </c>
      <c r="C146" s="725"/>
      <c r="D146" s="725"/>
      <c r="E146" s="726"/>
      <c r="F146" s="726"/>
      <c r="G146" s="726"/>
      <c r="H146" s="726"/>
      <c r="I146" s="726"/>
      <c r="J146" s="720"/>
    </row>
    <row r="147" spans="1:10" ht="26.25">
      <c r="A147" s="501" t="s">
        <v>644</v>
      </c>
      <c r="B147" s="78" t="s">
        <v>405</v>
      </c>
      <c r="C147" s="727"/>
      <c r="D147" s="728"/>
      <c r="E147" s="729"/>
      <c r="F147" s="729"/>
      <c r="G147" s="729"/>
      <c r="H147" s="729"/>
      <c r="I147" s="729"/>
      <c r="J147" s="730"/>
    </row>
    <row r="148" spans="1:10" ht="15">
      <c r="A148" s="715" t="s">
        <v>52</v>
      </c>
      <c r="B148" s="94" t="s">
        <v>407</v>
      </c>
      <c r="C148" s="725"/>
      <c r="D148" s="725"/>
      <c r="E148" s="726"/>
      <c r="F148" s="726"/>
      <c r="G148" s="726"/>
      <c r="H148" s="726"/>
      <c r="I148" s="726"/>
      <c r="J148" s="720"/>
    </row>
    <row r="149" spans="1:10" ht="15">
      <c r="A149" s="715" t="s">
        <v>53</v>
      </c>
      <c r="B149" s="94" t="s">
        <v>146</v>
      </c>
      <c r="C149" s="725"/>
      <c r="D149" s="725"/>
      <c r="E149" s="726"/>
      <c r="F149" s="726"/>
      <c r="G149" s="726"/>
      <c r="H149" s="726"/>
      <c r="I149" s="726"/>
      <c r="J149" s="720"/>
    </row>
    <row r="150" spans="1:10" ht="15">
      <c r="A150" s="715" t="s">
        <v>54</v>
      </c>
      <c r="B150" s="94" t="s">
        <v>409</v>
      </c>
      <c r="C150" s="725"/>
      <c r="D150" s="725"/>
      <c r="E150" s="726"/>
      <c r="F150" s="726"/>
      <c r="G150" s="726"/>
      <c r="H150" s="726"/>
      <c r="I150" s="726"/>
      <c r="J150" s="720"/>
    </row>
    <row r="151" spans="1:10" ht="15">
      <c r="A151" s="715" t="s">
        <v>55</v>
      </c>
      <c r="B151" s="94" t="s">
        <v>412</v>
      </c>
      <c r="C151" s="725"/>
      <c r="D151" s="725"/>
      <c r="E151" s="726"/>
      <c r="F151" s="726"/>
      <c r="G151" s="726"/>
      <c r="H151" s="726"/>
      <c r="I151" s="726"/>
      <c r="J151" s="720"/>
    </row>
    <row r="152" spans="1:10" ht="15">
      <c r="A152" s="715" t="s">
        <v>56</v>
      </c>
      <c r="B152" s="94" t="s">
        <v>414</v>
      </c>
      <c r="C152" s="725"/>
      <c r="D152" s="725"/>
      <c r="E152" s="726"/>
      <c r="F152" s="726"/>
      <c r="G152" s="726"/>
      <c r="H152" s="726"/>
      <c r="I152" s="726"/>
      <c r="J152" s="720" t="s">
        <v>557</v>
      </c>
    </row>
    <row r="153" spans="1:10" ht="15">
      <c r="A153" s="715" t="s">
        <v>57</v>
      </c>
      <c r="B153" s="94" t="s">
        <v>420</v>
      </c>
      <c r="C153" s="725"/>
      <c r="D153" s="725"/>
      <c r="E153" s="726"/>
      <c r="F153" s="726"/>
      <c r="G153" s="726"/>
      <c r="H153" s="726"/>
      <c r="I153" s="726"/>
      <c r="J153" s="720"/>
    </row>
    <row r="154" spans="1:10" ht="15">
      <c r="A154" s="715" t="s">
        <v>58</v>
      </c>
      <c r="B154" s="94" t="s">
        <v>422</v>
      </c>
      <c r="C154" s="725"/>
      <c r="D154" s="725"/>
      <c r="E154" s="726"/>
      <c r="F154" s="726"/>
      <c r="G154" s="726"/>
      <c r="H154" s="726"/>
      <c r="I154" s="726"/>
      <c r="J154" s="720"/>
    </row>
    <row r="155" spans="1:10" ht="15">
      <c r="A155" s="715" t="s">
        <v>59</v>
      </c>
      <c r="B155" s="94" t="s">
        <v>472</v>
      </c>
      <c r="C155" s="725"/>
      <c r="D155" s="725"/>
      <c r="E155" s="726"/>
      <c r="F155" s="726"/>
      <c r="G155" s="726"/>
      <c r="H155" s="726"/>
      <c r="I155" s="726"/>
      <c r="J155" s="720" t="s">
        <v>557</v>
      </c>
    </row>
    <row r="156" spans="1:10" ht="15">
      <c r="A156" s="715" t="s">
        <v>60</v>
      </c>
      <c r="B156" s="94" t="s">
        <v>473</v>
      </c>
      <c r="C156" s="725"/>
      <c r="D156" s="725"/>
      <c r="E156" s="726"/>
      <c r="F156" s="726"/>
      <c r="G156" s="726"/>
      <c r="H156" s="726"/>
      <c r="I156" s="726"/>
      <c r="J156" s="720"/>
    </row>
    <row r="157" spans="1:10" ht="26.25">
      <c r="A157" s="646" t="s">
        <v>645</v>
      </c>
      <c r="B157" s="716" t="s">
        <v>475</v>
      </c>
      <c r="C157" s="731"/>
      <c r="D157" s="732"/>
      <c r="E157" s="733"/>
      <c r="F157" s="729"/>
      <c r="G157" s="733"/>
      <c r="H157" s="729"/>
      <c r="I157" s="733"/>
      <c r="J157" s="730"/>
    </row>
    <row r="158" spans="1:10" ht="15">
      <c r="A158" s="717" t="s">
        <v>61</v>
      </c>
      <c r="B158" s="718" t="s">
        <v>476</v>
      </c>
      <c r="C158" s="734"/>
      <c r="D158" s="734"/>
      <c r="E158" s="735"/>
      <c r="F158" s="735"/>
      <c r="G158" s="735"/>
      <c r="H158" s="735"/>
      <c r="I158" s="735"/>
      <c r="J158" s="720" t="s">
        <v>557</v>
      </c>
    </row>
    <row r="159" spans="1:10" ht="15" thickBot="1">
      <c r="A159" s="717" t="s">
        <v>62</v>
      </c>
      <c r="B159" s="718" t="s">
        <v>428</v>
      </c>
      <c r="C159" s="734"/>
      <c r="D159" s="734"/>
      <c r="E159" s="735"/>
      <c r="F159" s="735"/>
      <c r="G159" s="735"/>
      <c r="H159" s="735"/>
      <c r="I159" s="735"/>
      <c r="J159" s="744"/>
    </row>
    <row r="160" spans="1:10" ht="15.75" thickBot="1">
      <c r="A160" s="745" t="s">
        <v>642</v>
      </c>
      <c r="B160" s="746" t="s">
        <v>430</v>
      </c>
      <c r="C160" s="747">
        <f aca="true" t="shared" si="18" ref="C160:I160">SUM(C145:C148)+SUM(C150:C159)</f>
        <v>0</v>
      </c>
      <c r="D160" s="747">
        <f t="shared" si="18"/>
        <v>0</v>
      </c>
      <c r="E160" s="747">
        <f t="shared" si="18"/>
        <v>0</v>
      </c>
      <c r="F160" s="747">
        <f t="shared" si="18"/>
        <v>0</v>
      </c>
      <c r="G160" s="747">
        <f t="shared" si="18"/>
        <v>0</v>
      </c>
      <c r="H160" s="747">
        <f t="shared" si="18"/>
        <v>0</v>
      </c>
      <c r="I160" s="747">
        <f t="shared" si="18"/>
        <v>0</v>
      </c>
      <c r="J160" s="748" t="s">
        <v>557</v>
      </c>
    </row>
    <row r="162" spans="1:10" ht="13.5" thickBot="1">
      <c r="A162" s="872" t="s">
        <v>605</v>
      </c>
      <c r="B162" s="872"/>
      <c r="C162" s="872"/>
      <c r="D162" s="872"/>
      <c r="E162" s="872"/>
      <c r="F162" s="872"/>
      <c r="G162" s="872"/>
      <c r="H162" s="872"/>
      <c r="I162" s="872"/>
      <c r="J162" s="872"/>
    </row>
    <row r="163" spans="1:10" ht="15">
      <c r="A163" s="683"/>
      <c r="B163" s="684" t="s">
        <v>281</v>
      </c>
      <c r="C163" s="685" t="s">
        <v>24</v>
      </c>
      <c r="D163" s="685" t="s">
        <v>24</v>
      </c>
      <c r="E163" s="685" t="s">
        <v>25</v>
      </c>
      <c r="F163" s="686" t="s">
        <v>26</v>
      </c>
      <c r="G163" s="686" t="s">
        <v>166</v>
      </c>
      <c r="H163" s="685" t="s">
        <v>27</v>
      </c>
      <c r="I163" s="685" t="s">
        <v>28</v>
      </c>
      <c r="J163" s="685" t="s">
        <v>29</v>
      </c>
    </row>
    <row r="164" spans="1:10" ht="15">
      <c r="A164" s="687" t="s">
        <v>30</v>
      </c>
      <c r="B164" s="688" t="s">
        <v>460</v>
      </c>
      <c r="C164" s="689" t="s">
        <v>31</v>
      </c>
      <c r="D164" s="689" t="s">
        <v>32</v>
      </c>
      <c r="E164" s="689" t="s">
        <v>33</v>
      </c>
      <c r="F164" s="690" t="s">
        <v>34</v>
      </c>
      <c r="G164" s="690" t="s">
        <v>35</v>
      </c>
      <c r="H164" s="689" t="s">
        <v>36</v>
      </c>
      <c r="I164" s="689" t="s">
        <v>37</v>
      </c>
      <c r="J164" s="689" t="s">
        <v>38</v>
      </c>
    </row>
    <row r="165" spans="1:10" ht="15">
      <c r="A165" s="687"/>
      <c r="B165" s="688"/>
      <c r="C165" s="689" t="s">
        <v>39</v>
      </c>
      <c r="D165" s="689" t="s">
        <v>39</v>
      </c>
      <c r="E165" s="690"/>
      <c r="F165" s="690" t="s">
        <v>40</v>
      </c>
      <c r="G165" s="690" t="s">
        <v>41</v>
      </c>
      <c r="H165" s="689" t="s">
        <v>42</v>
      </c>
      <c r="I165" s="689" t="s">
        <v>43</v>
      </c>
      <c r="J165" s="689" t="s">
        <v>44</v>
      </c>
    </row>
    <row r="166" spans="1:10" ht="15" thickBot="1">
      <c r="A166" s="691"/>
      <c r="B166" s="688"/>
      <c r="C166" s="692" t="s">
        <v>45</v>
      </c>
      <c r="D166" s="692" t="s">
        <v>46</v>
      </c>
      <c r="E166" s="693"/>
      <c r="F166" s="693" t="s">
        <v>47</v>
      </c>
      <c r="G166" s="693"/>
      <c r="H166" s="692" t="s">
        <v>48</v>
      </c>
      <c r="I166" s="692" t="s">
        <v>49</v>
      </c>
      <c r="J166" s="694"/>
    </row>
    <row r="167" spans="1:10" ht="13.5" thickBot="1">
      <c r="A167" s="695" t="s">
        <v>93</v>
      </c>
      <c r="B167" s="706">
        <v>1</v>
      </c>
      <c r="C167" s="169">
        <v>2</v>
      </c>
      <c r="D167" s="169">
        <v>3</v>
      </c>
      <c r="E167" s="169">
        <v>4</v>
      </c>
      <c r="F167" s="169">
        <v>5</v>
      </c>
      <c r="G167" s="169">
        <v>6</v>
      </c>
      <c r="H167" s="169">
        <v>7</v>
      </c>
      <c r="I167" s="169">
        <v>8</v>
      </c>
      <c r="J167" s="169">
        <v>9</v>
      </c>
    </row>
    <row r="168" spans="1:10" ht="15">
      <c r="A168" s="713" t="s">
        <v>50</v>
      </c>
      <c r="B168" s="714" t="s">
        <v>399</v>
      </c>
      <c r="C168" s="722"/>
      <c r="D168" s="722"/>
      <c r="E168" s="723"/>
      <c r="F168" s="723"/>
      <c r="G168" s="723"/>
      <c r="H168" s="723"/>
      <c r="I168" s="723"/>
      <c r="J168" s="724"/>
    </row>
    <row r="169" spans="1:10" ht="15">
      <c r="A169" s="715" t="s">
        <v>51</v>
      </c>
      <c r="B169" s="94" t="s">
        <v>401</v>
      </c>
      <c r="C169" s="725"/>
      <c r="D169" s="725"/>
      <c r="E169" s="726"/>
      <c r="F169" s="726"/>
      <c r="G169" s="726"/>
      <c r="H169" s="726"/>
      <c r="I169" s="726"/>
      <c r="J169" s="720"/>
    </row>
    <row r="170" spans="1:10" ht="26.25">
      <c r="A170" s="501" t="s">
        <v>644</v>
      </c>
      <c r="B170" s="78" t="s">
        <v>405</v>
      </c>
      <c r="C170" s="727"/>
      <c r="D170" s="728"/>
      <c r="E170" s="729"/>
      <c r="F170" s="729"/>
      <c r="G170" s="729"/>
      <c r="H170" s="729"/>
      <c r="I170" s="729"/>
      <c r="J170" s="730"/>
    </row>
    <row r="171" spans="1:10" ht="15">
      <c r="A171" s="715" t="s">
        <v>52</v>
      </c>
      <c r="B171" s="94" t="s">
        <v>407</v>
      </c>
      <c r="C171" s="725"/>
      <c r="D171" s="725"/>
      <c r="E171" s="726"/>
      <c r="F171" s="726"/>
      <c r="G171" s="726"/>
      <c r="H171" s="726"/>
      <c r="I171" s="726"/>
      <c r="J171" s="720"/>
    </row>
    <row r="172" spans="1:10" ht="15">
      <c r="A172" s="715" t="s">
        <v>53</v>
      </c>
      <c r="B172" s="94" t="s">
        <v>146</v>
      </c>
      <c r="C172" s="725"/>
      <c r="D172" s="725"/>
      <c r="E172" s="726"/>
      <c r="F172" s="726"/>
      <c r="G172" s="726"/>
      <c r="H172" s="726"/>
      <c r="I172" s="726"/>
      <c r="J172" s="720"/>
    </row>
    <row r="173" spans="1:10" ht="15">
      <c r="A173" s="715" t="s">
        <v>54</v>
      </c>
      <c r="B173" s="94" t="s">
        <v>409</v>
      </c>
      <c r="C173" s="725"/>
      <c r="D173" s="725"/>
      <c r="E173" s="726"/>
      <c r="F173" s="726"/>
      <c r="G173" s="726"/>
      <c r="H173" s="726"/>
      <c r="I173" s="726"/>
      <c r="J173" s="720"/>
    </row>
    <row r="174" spans="1:10" ht="15">
      <c r="A174" s="715" t="s">
        <v>55</v>
      </c>
      <c r="B174" s="94" t="s">
        <v>412</v>
      </c>
      <c r="C174" s="725"/>
      <c r="D174" s="725"/>
      <c r="E174" s="726"/>
      <c r="F174" s="726"/>
      <c r="G174" s="726"/>
      <c r="H174" s="726"/>
      <c r="I174" s="726"/>
      <c r="J174" s="720"/>
    </row>
    <row r="175" spans="1:10" ht="15">
      <c r="A175" s="715" t="s">
        <v>56</v>
      </c>
      <c r="B175" s="94" t="s">
        <v>414</v>
      </c>
      <c r="C175" s="725"/>
      <c r="D175" s="725"/>
      <c r="E175" s="726"/>
      <c r="F175" s="726"/>
      <c r="G175" s="726"/>
      <c r="H175" s="726"/>
      <c r="I175" s="726"/>
      <c r="J175" s="720" t="s">
        <v>557</v>
      </c>
    </row>
    <row r="176" spans="1:10" ht="15">
      <c r="A176" s="715" t="s">
        <v>57</v>
      </c>
      <c r="B176" s="94" t="s">
        <v>420</v>
      </c>
      <c r="C176" s="725"/>
      <c r="D176" s="725"/>
      <c r="E176" s="726"/>
      <c r="F176" s="726"/>
      <c r="G176" s="726"/>
      <c r="H176" s="726"/>
      <c r="I176" s="726"/>
      <c r="J176" s="720"/>
    </row>
    <row r="177" spans="1:10" ht="15">
      <c r="A177" s="715" t="s">
        <v>58</v>
      </c>
      <c r="B177" s="94" t="s">
        <v>422</v>
      </c>
      <c r="C177" s="725"/>
      <c r="D177" s="725"/>
      <c r="E177" s="726"/>
      <c r="F177" s="726"/>
      <c r="G177" s="726"/>
      <c r="H177" s="726"/>
      <c r="I177" s="726"/>
      <c r="J177" s="720"/>
    </row>
    <row r="178" spans="1:10" ht="15">
      <c r="A178" s="715" t="s">
        <v>59</v>
      </c>
      <c r="B178" s="94" t="s">
        <v>472</v>
      </c>
      <c r="C178" s="725"/>
      <c r="D178" s="725"/>
      <c r="E178" s="726"/>
      <c r="F178" s="726"/>
      <c r="G178" s="726"/>
      <c r="H178" s="726"/>
      <c r="I178" s="726"/>
      <c r="J178" s="720" t="s">
        <v>557</v>
      </c>
    </row>
    <row r="179" spans="1:10" ht="15">
      <c r="A179" s="715" t="s">
        <v>60</v>
      </c>
      <c r="B179" s="94" t="s">
        <v>473</v>
      </c>
      <c r="C179" s="725"/>
      <c r="D179" s="725"/>
      <c r="E179" s="726"/>
      <c r="F179" s="726"/>
      <c r="G179" s="726"/>
      <c r="H179" s="726"/>
      <c r="I179" s="726"/>
      <c r="J179" s="720"/>
    </row>
    <row r="180" spans="1:10" ht="26.25">
      <c r="A180" s="646" t="s">
        <v>645</v>
      </c>
      <c r="B180" s="716" t="s">
        <v>475</v>
      </c>
      <c r="C180" s="731"/>
      <c r="D180" s="732"/>
      <c r="E180" s="733"/>
      <c r="F180" s="729"/>
      <c r="G180" s="733"/>
      <c r="H180" s="729"/>
      <c r="I180" s="733"/>
      <c r="J180" s="730"/>
    </row>
    <row r="181" spans="1:10" ht="15">
      <c r="A181" s="717" t="s">
        <v>61</v>
      </c>
      <c r="B181" s="718" t="s">
        <v>476</v>
      </c>
      <c r="C181" s="734"/>
      <c r="D181" s="734"/>
      <c r="E181" s="735"/>
      <c r="F181" s="735"/>
      <c r="G181" s="735"/>
      <c r="H181" s="735"/>
      <c r="I181" s="735"/>
      <c r="J181" s="720" t="s">
        <v>557</v>
      </c>
    </row>
    <row r="182" spans="1:10" ht="15" thickBot="1">
      <c r="A182" s="717" t="s">
        <v>62</v>
      </c>
      <c r="B182" s="718" t="s">
        <v>428</v>
      </c>
      <c r="C182" s="734"/>
      <c r="D182" s="734"/>
      <c r="E182" s="735"/>
      <c r="F182" s="735"/>
      <c r="G182" s="735"/>
      <c r="H182" s="735"/>
      <c r="I182" s="735"/>
      <c r="J182" s="744"/>
    </row>
    <row r="183" spans="1:10" ht="15.75" thickBot="1">
      <c r="A183" s="745" t="s">
        <v>642</v>
      </c>
      <c r="B183" s="746" t="s">
        <v>430</v>
      </c>
      <c r="C183" s="747">
        <f aca="true" t="shared" si="19" ref="C183:I183">SUM(C168:C171)+SUM(C173:C182)</f>
        <v>0</v>
      </c>
      <c r="D183" s="747">
        <f t="shared" si="19"/>
        <v>0</v>
      </c>
      <c r="E183" s="747">
        <f t="shared" si="19"/>
        <v>0</v>
      </c>
      <c r="F183" s="747">
        <f t="shared" si="19"/>
        <v>0</v>
      </c>
      <c r="G183" s="747">
        <f t="shared" si="19"/>
        <v>0</v>
      </c>
      <c r="H183" s="747">
        <f t="shared" si="19"/>
        <v>0</v>
      </c>
      <c r="I183" s="747">
        <f t="shared" si="19"/>
        <v>0</v>
      </c>
      <c r="J183" s="748" t="s">
        <v>557</v>
      </c>
    </row>
    <row r="185" spans="1:10" ht="13.5" thickBot="1">
      <c r="A185" s="872" t="s">
        <v>606</v>
      </c>
      <c r="B185" s="872"/>
      <c r="C185" s="872"/>
      <c r="D185" s="872"/>
      <c r="E185" s="872"/>
      <c r="F185" s="872"/>
      <c r="G185" s="872"/>
      <c r="H185" s="872"/>
      <c r="I185" s="872"/>
      <c r="J185" s="872"/>
    </row>
    <row r="186" spans="1:10" ht="15">
      <c r="A186" s="683"/>
      <c r="B186" s="684" t="s">
        <v>281</v>
      </c>
      <c r="C186" s="685" t="s">
        <v>24</v>
      </c>
      <c r="D186" s="685" t="s">
        <v>24</v>
      </c>
      <c r="E186" s="685" t="s">
        <v>25</v>
      </c>
      <c r="F186" s="686" t="s">
        <v>26</v>
      </c>
      <c r="G186" s="686" t="s">
        <v>166</v>
      </c>
      <c r="H186" s="685" t="s">
        <v>27</v>
      </c>
      <c r="I186" s="685" t="s">
        <v>28</v>
      </c>
      <c r="J186" s="685" t="s">
        <v>29</v>
      </c>
    </row>
    <row r="187" spans="1:10" ht="15">
      <c r="A187" s="687" t="s">
        <v>30</v>
      </c>
      <c r="B187" s="688" t="s">
        <v>460</v>
      </c>
      <c r="C187" s="689" t="s">
        <v>31</v>
      </c>
      <c r="D187" s="689" t="s">
        <v>32</v>
      </c>
      <c r="E187" s="689" t="s">
        <v>33</v>
      </c>
      <c r="F187" s="690" t="s">
        <v>34</v>
      </c>
      <c r="G187" s="690" t="s">
        <v>35</v>
      </c>
      <c r="H187" s="689" t="s">
        <v>36</v>
      </c>
      <c r="I187" s="689" t="s">
        <v>37</v>
      </c>
      <c r="J187" s="689" t="s">
        <v>38</v>
      </c>
    </row>
    <row r="188" spans="1:10" ht="15">
      <c r="A188" s="687"/>
      <c r="B188" s="688"/>
      <c r="C188" s="689" t="s">
        <v>39</v>
      </c>
      <c r="D188" s="689" t="s">
        <v>39</v>
      </c>
      <c r="E188" s="690"/>
      <c r="F188" s="690" t="s">
        <v>40</v>
      </c>
      <c r="G188" s="690" t="s">
        <v>41</v>
      </c>
      <c r="H188" s="689" t="s">
        <v>42</v>
      </c>
      <c r="I188" s="689" t="s">
        <v>43</v>
      </c>
      <c r="J188" s="689" t="s">
        <v>44</v>
      </c>
    </row>
    <row r="189" spans="1:10" ht="15" thickBot="1">
      <c r="A189" s="691"/>
      <c r="B189" s="688"/>
      <c r="C189" s="692" t="s">
        <v>45</v>
      </c>
      <c r="D189" s="692" t="s">
        <v>46</v>
      </c>
      <c r="E189" s="693"/>
      <c r="F189" s="693" t="s">
        <v>47</v>
      </c>
      <c r="G189" s="693"/>
      <c r="H189" s="692" t="s">
        <v>48</v>
      </c>
      <c r="I189" s="692" t="s">
        <v>49</v>
      </c>
      <c r="J189" s="694"/>
    </row>
    <row r="190" spans="1:10" ht="13.5" thickBot="1">
      <c r="A190" s="695" t="s">
        <v>93</v>
      </c>
      <c r="B190" s="706">
        <v>1</v>
      </c>
      <c r="C190" s="169">
        <v>2</v>
      </c>
      <c r="D190" s="169">
        <v>3</v>
      </c>
      <c r="E190" s="169">
        <v>4</v>
      </c>
      <c r="F190" s="169">
        <v>5</v>
      </c>
      <c r="G190" s="169">
        <v>6</v>
      </c>
      <c r="H190" s="169">
        <v>7</v>
      </c>
      <c r="I190" s="169">
        <v>8</v>
      </c>
      <c r="J190" s="169">
        <v>9</v>
      </c>
    </row>
    <row r="191" spans="1:10" ht="15">
      <c r="A191" s="713" t="s">
        <v>50</v>
      </c>
      <c r="B191" s="714" t="s">
        <v>399</v>
      </c>
      <c r="C191" s="722"/>
      <c r="D191" s="722"/>
      <c r="E191" s="723"/>
      <c r="F191" s="723"/>
      <c r="G191" s="723"/>
      <c r="H191" s="723"/>
      <c r="I191" s="723"/>
      <c r="J191" s="724"/>
    </row>
    <row r="192" spans="1:10" ht="15">
      <c r="A192" s="715" t="s">
        <v>51</v>
      </c>
      <c r="B192" s="94" t="s">
        <v>401</v>
      </c>
      <c r="C192" s="725"/>
      <c r="D192" s="725"/>
      <c r="E192" s="726"/>
      <c r="F192" s="726"/>
      <c r="G192" s="726"/>
      <c r="H192" s="726"/>
      <c r="I192" s="726"/>
      <c r="J192" s="720"/>
    </row>
    <row r="193" spans="1:10" ht="26.25">
      <c r="A193" s="501" t="s">
        <v>644</v>
      </c>
      <c r="B193" s="78" t="s">
        <v>405</v>
      </c>
      <c r="C193" s="727"/>
      <c r="D193" s="728"/>
      <c r="E193" s="729"/>
      <c r="F193" s="729"/>
      <c r="G193" s="729"/>
      <c r="H193" s="729"/>
      <c r="I193" s="729"/>
      <c r="J193" s="730"/>
    </row>
    <row r="194" spans="1:10" ht="15">
      <c r="A194" s="715" t="s">
        <v>52</v>
      </c>
      <c r="B194" s="94" t="s">
        <v>407</v>
      </c>
      <c r="C194" s="725"/>
      <c r="D194" s="725"/>
      <c r="E194" s="726"/>
      <c r="F194" s="726"/>
      <c r="G194" s="726"/>
      <c r="H194" s="726"/>
      <c r="I194" s="726"/>
      <c r="J194" s="720"/>
    </row>
    <row r="195" spans="1:10" ht="15">
      <c r="A195" s="715" t="s">
        <v>53</v>
      </c>
      <c r="B195" s="94" t="s">
        <v>146</v>
      </c>
      <c r="C195" s="725"/>
      <c r="D195" s="725"/>
      <c r="E195" s="726"/>
      <c r="F195" s="726"/>
      <c r="G195" s="726"/>
      <c r="H195" s="726"/>
      <c r="I195" s="726"/>
      <c r="J195" s="720"/>
    </row>
    <row r="196" spans="1:10" ht="15">
      <c r="A196" s="715" t="s">
        <v>54</v>
      </c>
      <c r="B196" s="94" t="s">
        <v>409</v>
      </c>
      <c r="C196" s="725"/>
      <c r="D196" s="725"/>
      <c r="E196" s="726"/>
      <c r="F196" s="726"/>
      <c r="G196" s="726"/>
      <c r="H196" s="726"/>
      <c r="I196" s="726"/>
      <c r="J196" s="720"/>
    </row>
    <row r="197" spans="1:10" ht="15">
      <c r="A197" s="715" t="s">
        <v>55</v>
      </c>
      <c r="B197" s="94" t="s">
        <v>412</v>
      </c>
      <c r="C197" s="725"/>
      <c r="D197" s="725"/>
      <c r="E197" s="726"/>
      <c r="F197" s="726"/>
      <c r="G197" s="726"/>
      <c r="H197" s="726"/>
      <c r="I197" s="726"/>
      <c r="J197" s="720"/>
    </row>
    <row r="198" spans="1:10" ht="15">
      <c r="A198" s="715" t="s">
        <v>56</v>
      </c>
      <c r="B198" s="94" t="s">
        <v>414</v>
      </c>
      <c r="C198" s="725"/>
      <c r="D198" s="725"/>
      <c r="E198" s="726"/>
      <c r="F198" s="726"/>
      <c r="G198" s="726"/>
      <c r="H198" s="726"/>
      <c r="I198" s="726"/>
      <c r="J198" s="720" t="s">
        <v>557</v>
      </c>
    </row>
    <row r="199" spans="1:10" ht="15">
      <c r="A199" s="715" t="s">
        <v>57</v>
      </c>
      <c r="B199" s="94" t="s">
        <v>420</v>
      </c>
      <c r="C199" s="725"/>
      <c r="D199" s="725"/>
      <c r="E199" s="726"/>
      <c r="F199" s="726"/>
      <c r="G199" s="726"/>
      <c r="H199" s="726"/>
      <c r="I199" s="726"/>
      <c r="J199" s="720"/>
    </row>
    <row r="200" spans="1:10" ht="15">
      <c r="A200" s="715" t="s">
        <v>58</v>
      </c>
      <c r="B200" s="94" t="s">
        <v>422</v>
      </c>
      <c r="C200" s="725"/>
      <c r="D200" s="725"/>
      <c r="E200" s="726"/>
      <c r="F200" s="726"/>
      <c r="G200" s="726"/>
      <c r="H200" s="726"/>
      <c r="I200" s="726"/>
      <c r="J200" s="720"/>
    </row>
    <row r="201" spans="1:10" ht="15">
      <c r="A201" s="715" t="s">
        <v>59</v>
      </c>
      <c r="B201" s="94" t="s">
        <v>472</v>
      </c>
      <c r="C201" s="725"/>
      <c r="D201" s="725"/>
      <c r="E201" s="726"/>
      <c r="F201" s="726"/>
      <c r="G201" s="726"/>
      <c r="H201" s="726"/>
      <c r="I201" s="726"/>
      <c r="J201" s="720" t="s">
        <v>557</v>
      </c>
    </row>
    <row r="202" spans="1:10" ht="15">
      <c r="A202" s="715" t="s">
        <v>60</v>
      </c>
      <c r="B202" s="94" t="s">
        <v>473</v>
      </c>
      <c r="C202" s="725"/>
      <c r="D202" s="725"/>
      <c r="E202" s="726"/>
      <c r="F202" s="726"/>
      <c r="G202" s="726"/>
      <c r="H202" s="726"/>
      <c r="I202" s="726"/>
      <c r="J202" s="720"/>
    </row>
    <row r="203" spans="1:10" ht="26.25">
      <c r="A203" s="646" t="s">
        <v>645</v>
      </c>
      <c r="B203" s="716" t="s">
        <v>475</v>
      </c>
      <c r="C203" s="731"/>
      <c r="D203" s="732"/>
      <c r="E203" s="733"/>
      <c r="F203" s="729"/>
      <c r="G203" s="733"/>
      <c r="H203" s="729"/>
      <c r="I203" s="733"/>
      <c r="J203" s="730"/>
    </row>
    <row r="204" spans="1:10" ht="15">
      <c r="A204" s="717" t="s">
        <v>61</v>
      </c>
      <c r="B204" s="718" t="s">
        <v>476</v>
      </c>
      <c r="C204" s="734"/>
      <c r="D204" s="734"/>
      <c r="E204" s="735"/>
      <c r="F204" s="735"/>
      <c r="G204" s="735"/>
      <c r="H204" s="735"/>
      <c r="I204" s="735"/>
      <c r="J204" s="720" t="s">
        <v>557</v>
      </c>
    </row>
    <row r="205" spans="1:10" ht="15" thickBot="1">
      <c r="A205" s="717" t="s">
        <v>62</v>
      </c>
      <c r="B205" s="718" t="s">
        <v>428</v>
      </c>
      <c r="C205" s="734"/>
      <c r="D205" s="734"/>
      <c r="E205" s="735"/>
      <c r="F205" s="735"/>
      <c r="G205" s="735"/>
      <c r="H205" s="735"/>
      <c r="I205" s="735"/>
      <c r="J205" s="744"/>
    </row>
    <row r="206" spans="1:10" ht="15.75" thickBot="1">
      <c r="A206" s="745" t="s">
        <v>642</v>
      </c>
      <c r="B206" s="746" t="s">
        <v>430</v>
      </c>
      <c r="C206" s="747">
        <f aca="true" t="shared" si="20" ref="C206:I206">SUM(C191:C194)+SUM(C196:C205)</f>
        <v>0</v>
      </c>
      <c r="D206" s="747">
        <f t="shared" si="20"/>
        <v>0</v>
      </c>
      <c r="E206" s="747">
        <f t="shared" si="20"/>
        <v>0</v>
      </c>
      <c r="F206" s="747">
        <f t="shared" si="20"/>
        <v>0</v>
      </c>
      <c r="G206" s="747">
        <f t="shared" si="20"/>
        <v>0</v>
      </c>
      <c r="H206" s="747">
        <f t="shared" si="20"/>
        <v>0</v>
      </c>
      <c r="I206" s="747">
        <f t="shared" si="20"/>
        <v>0</v>
      </c>
      <c r="J206" s="748" t="s">
        <v>557</v>
      </c>
    </row>
    <row r="208" spans="1:10" ht="13.5" thickBot="1">
      <c r="A208" s="872" t="s">
        <v>607</v>
      </c>
      <c r="B208" s="872"/>
      <c r="C208" s="872"/>
      <c r="D208" s="872"/>
      <c r="E208" s="872"/>
      <c r="F208" s="872"/>
      <c r="G208" s="872"/>
      <c r="H208" s="872"/>
      <c r="I208" s="872"/>
      <c r="J208" s="872"/>
    </row>
    <row r="209" spans="1:10" ht="15">
      <c r="A209" s="683"/>
      <c r="B209" s="684" t="s">
        <v>281</v>
      </c>
      <c r="C209" s="685" t="s">
        <v>24</v>
      </c>
      <c r="D209" s="685" t="s">
        <v>24</v>
      </c>
      <c r="E209" s="685" t="s">
        <v>25</v>
      </c>
      <c r="F209" s="686" t="s">
        <v>26</v>
      </c>
      <c r="G209" s="686" t="s">
        <v>166</v>
      </c>
      <c r="H209" s="685" t="s">
        <v>27</v>
      </c>
      <c r="I209" s="685" t="s">
        <v>28</v>
      </c>
      <c r="J209" s="685" t="s">
        <v>29</v>
      </c>
    </row>
    <row r="210" spans="1:10" ht="15">
      <c r="A210" s="687" t="s">
        <v>30</v>
      </c>
      <c r="B210" s="688" t="s">
        <v>460</v>
      </c>
      <c r="C210" s="689" t="s">
        <v>31</v>
      </c>
      <c r="D210" s="689" t="s">
        <v>32</v>
      </c>
      <c r="E210" s="689" t="s">
        <v>33</v>
      </c>
      <c r="F210" s="690" t="s">
        <v>34</v>
      </c>
      <c r="G210" s="690" t="s">
        <v>35</v>
      </c>
      <c r="H210" s="689" t="s">
        <v>36</v>
      </c>
      <c r="I210" s="689" t="s">
        <v>37</v>
      </c>
      <c r="J210" s="689" t="s">
        <v>38</v>
      </c>
    </row>
    <row r="211" spans="1:10" ht="15">
      <c r="A211" s="687"/>
      <c r="B211" s="688"/>
      <c r="C211" s="689" t="s">
        <v>39</v>
      </c>
      <c r="D211" s="689" t="s">
        <v>39</v>
      </c>
      <c r="E211" s="690"/>
      <c r="F211" s="690" t="s">
        <v>40</v>
      </c>
      <c r="G211" s="690" t="s">
        <v>41</v>
      </c>
      <c r="H211" s="689" t="s">
        <v>42</v>
      </c>
      <c r="I211" s="689" t="s">
        <v>43</v>
      </c>
      <c r="J211" s="689" t="s">
        <v>44</v>
      </c>
    </row>
    <row r="212" spans="1:10" ht="15" thickBot="1">
      <c r="A212" s="691"/>
      <c r="B212" s="688"/>
      <c r="C212" s="692" t="s">
        <v>45</v>
      </c>
      <c r="D212" s="692" t="s">
        <v>46</v>
      </c>
      <c r="E212" s="693"/>
      <c r="F212" s="693" t="s">
        <v>47</v>
      </c>
      <c r="G212" s="693"/>
      <c r="H212" s="692" t="s">
        <v>48</v>
      </c>
      <c r="I212" s="692" t="s">
        <v>49</v>
      </c>
      <c r="J212" s="694"/>
    </row>
    <row r="213" spans="1:10" ht="13.5" thickBot="1">
      <c r="A213" s="695" t="s">
        <v>93</v>
      </c>
      <c r="B213" s="706">
        <v>1</v>
      </c>
      <c r="C213" s="169">
        <v>2</v>
      </c>
      <c r="D213" s="169">
        <v>3</v>
      </c>
      <c r="E213" s="169">
        <v>4</v>
      </c>
      <c r="F213" s="169">
        <v>5</v>
      </c>
      <c r="G213" s="169">
        <v>6</v>
      </c>
      <c r="H213" s="169">
        <v>7</v>
      </c>
      <c r="I213" s="169">
        <v>8</v>
      </c>
      <c r="J213" s="169">
        <v>9</v>
      </c>
    </row>
    <row r="214" spans="1:10" ht="15">
      <c r="A214" s="713" t="s">
        <v>50</v>
      </c>
      <c r="B214" s="714" t="s">
        <v>399</v>
      </c>
      <c r="C214" s="722"/>
      <c r="D214" s="722"/>
      <c r="E214" s="723"/>
      <c r="F214" s="723"/>
      <c r="G214" s="723"/>
      <c r="H214" s="723"/>
      <c r="I214" s="723"/>
      <c r="J214" s="724"/>
    </row>
    <row r="215" spans="1:10" ht="15">
      <c r="A215" s="715" t="s">
        <v>51</v>
      </c>
      <c r="B215" s="94" t="s">
        <v>401</v>
      </c>
      <c r="C215" s="725"/>
      <c r="D215" s="725"/>
      <c r="E215" s="726"/>
      <c r="F215" s="726"/>
      <c r="G215" s="726"/>
      <c r="H215" s="726"/>
      <c r="I215" s="726"/>
      <c r="J215" s="720"/>
    </row>
    <row r="216" spans="1:10" ht="26.25">
      <c r="A216" s="501" t="s">
        <v>644</v>
      </c>
      <c r="B216" s="78" t="s">
        <v>405</v>
      </c>
      <c r="C216" s="727"/>
      <c r="D216" s="728"/>
      <c r="E216" s="729"/>
      <c r="F216" s="729"/>
      <c r="G216" s="729"/>
      <c r="H216" s="729"/>
      <c r="I216" s="729"/>
      <c r="J216" s="730"/>
    </row>
    <row r="217" spans="1:10" ht="15">
      <c r="A217" s="715" t="s">
        <v>52</v>
      </c>
      <c r="B217" s="94" t="s">
        <v>407</v>
      </c>
      <c r="C217" s="725"/>
      <c r="D217" s="725"/>
      <c r="E217" s="726"/>
      <c r="F217" s="726"/>
      <c r="G217" s="726"/>
      <c r="H217" s="726"/>
      <c r="I217" s="726"/>
      <c r="J217" s="720"/>
    </row>
    <row r="218" spans="1:10" ht="15">
      <c r="A218" s="715" t="s">
        <v>53</v>
      </c>
      <c r="B218" s="94" t="s">
        <v>146</v>
      </c>
      <c r="C218" s="725"/>
      <c r="D218" s="725"/>
      <c r="E218" s="726"/>
      <c r="F218" s="726"/>
      <c r="G218" s="726"/>
      <c r="H218" s="726"/>
      <c r="I218" s="726"/>
      <c r="J218" s="720"/>
    </row>
    <row r="219" spans="1:10" ht="15">
      <c r="A219" s="715" t="s">
        <v>54</v>
      </c>
      <c r="B219" s="94" t="s">
        <v>409</v>
      </c>
      <c r="C219" s="725"/>
      <c r="D219" s="725"/>
      <c r="E219" s="726"/>
      <c r="F219" s="726"/>
      <c r="G219" s="726"/>
      <c r="H219" s="726"/>
      <c r="I219" s="726"/>
      <c r="J219" s="720"/>
    </row>
    <row r="220" spans="1:10" ht="15">
      <c r="A220" s="715" t="s">
        <v>55</v>
      </c>
      <c r="B220" s="94" t="s">
        <v>412</v>
      </c>
      <c r="C220" s="725"/>
      <c r="D220" s="725"/>
      <c r="E220" s="726"/>
      <c r="F220" s="726"/>
      <c r="G220" s="726"/>
      <c r="H220" s="726"/>
      <c r="I220" s="726"/>
      <c r="J220" s="720"/>
    </row>
    <row r="221" spans="1:10" ht="15">
      <c r="A221" s="715" t="s">
        <v>56</v>
      </c>
      <c r="B221" s="94" t="s">
        <v>414</v>
      </c>
      <c r="C221" s="725"/>
      <c r="D221" s="725"/>
      <c r="E221" s="726"/>
      <c r="F221" s="726"/>
      <c r="G221" s="726"/>
      <c r="H221" s="726"/>
      <c r="I221" s="726"/>
      <c r="J221" s="720" t="s">
        <v>557</v>
      </c>
    </row>
    <row r="222" spans="1:10" ht="15">
      <c r="A222" s="715" t="s">
        <v>57</v>
      </c>
      <c r="B222" s="94" t="s">
        <v>420</v>
      </c>
      <c r="C222" s="725"/>
      <c r="D222" s="725"/>
      <c r="E222" s="726"/>
      <c r="F222" s="726"/>
      <c r="G222" s="726"/>
      <c r="H222" s="726"/>
      <c r="I222" s="726"/>
      <c r="J222" s="720"/>
    </row>
    <row r="223" spans="1:10" ht="15">
      <c r="A223" s="715" t="s">
        <v>58</v>
      </c>
      <c r="B223" s="94" t="s">
        <v>422</v>
      </c>
      <c r="C223" s="725"/>
      <c r="D223" s="725"/>
      <c r="E223" s="726"/>
      <c r="F223" s="726"/>
      <c r="G223" s="726"/>
      <c r="H223" s="726"/>
      <c r="I223" s="726"/>
      <c r="J223" s="720"/>
    </row>
    <row r="224" spans="1:10" ht="15">
      <c r="A224" s="715" t="s">
        <v>59</v>
      </c>
      <c r="B224" s="94" t="s">
        <v>472</v>
      </c>
      <c r="C224" s="725"/>
      <c r="D224" s="725"/>
      <c r="E224" s="726"/>
      <c r="F224" s="726"/>
      <c r="G224" s="726"/>
      <c r="H224" s="726"/>
      <c r="I224" s="726"/>
      <c r="J224" s="720" t="s">
        <v>557</v>
      </c>
    </row>
    <row r="225" spans="1:10" ht="15">
      <c r="A225" s="715" t="s">
        <v>60</v>
      </c>
      <c r="B225" s="94" t="s">
        <v>473</v>
      </c>
      <c r="C225" s="725"/>
      <c r="D225" s="725"/>
      <c r="E225" s="726"/>
      <c r="F225" s="726"/>
      <c r="G225" s="726"/>
      <c r="H225" s="726"/>
      <c r="I225" s="726"/>
      <c r="J225" s="720"/>
    </row>
    <row r="226" spans="1:10" ht="26.25">
      <c r="A226" s="646" t="s">
        <v>645</v>
      </c>
      <c r="B226" s="716" t="s">
        <v>475</v>
      </c>
      <c r="C226" s="731"/>
      <c r="D226" s="732"/>
      <c r="E226" s="733"/>
      <c r="F226" s="729"/>
      <c r="G226" s="733"/>
      <c r="H226" s="729"/>
      <c r="I226" s="733"/>
      <c r="J226" s="730"/>
    </row>
    <row r="227" spans="1:10" ht="15">
      <c r="A227" s="717" t="s">
        <v>61</v>
      </c>
      <c r="B227" s="718" t="s">
        <v>476</v>
      </c>
      <c r="C227" s="734"/>
      <c r="D227" s="734"/>
      <c r="E227" s="735"/>
      <c r="F227" s="735"/>
      <c r="G227" s="735"/>
      <c r="H227" s="735"/>
      <c r="I227" s="735"/>
      <c r="J227" s="720" t="s">
        <v>557</v>
      </c>
    </row>
    <row r="228" spans="1:10" ht="15" thickBot="1">
      <c r="A228" s="717" t="s">
        <v>62</v>
      </c>
      <c r="B228" s="718" t="s">
        <v>428</v>
      </c>
      <c r="C228" s="734"/>
      <c r="D228" s="734"/>
      <c r="E228" s="735"/>
      <c r="F228" s="735"/>
      <c r="G228" s="735"/>
      <c r="H228" s="735"/>
      <c r="I228" s="735"/>
      <c r="J228" s="744"/>
    </row>
    <row r="229" spans="1:10" ht="15.75" thickBot="1">
      <c r="A229" s="745" t="s">
        <v>642</v>
      </c>
      <c r="B229" s="746" t="s">
        <v>430</v>
      </c>
      <c r="C229" s="747">
        <f aca="true" t="shared" si="21" ref="C229:I229">SUM(C214:C217)+SUM(C219:C228)</f>
        <v>0</v>
      </c>
      <c r="D229" s="747">
        <f t="shared" si="21"/>
        <v>0</v>
      </c>
      <c r="E229" s="747">
        <f t="shared" si="21"/>
        <v>0</v>
      </c>
      <c r="F229" s="747">
        <f t="shared" si="21"/>
        <v>0</v>
      </c>
      <c r="G229" s="747">
        <f t="shared" si="21"/>
        <v>0</v>
      </c>
      <c r="H229" s="747">
        <f t="shared" si="21"/>
        <v>0</v>
      </c>
      <c r="I229" s="747">
        <f t="shared" si="21"/>
        <v>0</v>
      </c>
      <c r="J229" s="748" t="s">
        <v>557</v>
      </c>
    </row>
    <row r="231" spans="1:10" ht="13.5" thickBot="1">
      <c r="A231" s="872" t="s">
        <v>608</v>
      </c>
      <c r="B231" s="872"/>
      <c r="C231" s="872"/>
      <c r="D231" s="872"/>
      <c r="E231" s="872"/>
      <c r="F231" s="872"/>
      <c r="G231" s="872"/>
      <c r="H231" s="872"/>
      <c r="I231" s="872"/>
      <c r="J231" s="872"/>
    </row>
    <row r="232" spans="1:10" ht="15">
      <c r="A232" s="683"/>
      <c r="B232" s="684" t="s">
        <v>281</v>
      </c>
      <c r="C232" s="685" t="s">
        <v>24</v>
      </c>
      <c r="D232" s="685" t="s">
        <v>24</v>
      </c>
      <c r="E232" s="685" t="s">
        <v>25</v>
      </c>
      <c r="F232" s="686" t="s">
        <v>26</v>
      </c>
      <c r="G232" s="686" t="s">
        <v>166</v>
      </c>
      <c r="H232" s="685" t="s">
        <v>27</v>
      </c>
      <c r="I232" s="685" t="s">
        <v>28</v>
      </c>
      <c r="J232" s="685" t="s">
        <v>29</v>
      </c>
    </row>
    <row r="233" spans="1:10" ht="15">
      <c r="A233" s="687" t="s">
        <v>30</v>
      </c>
      <c r="B233" s="688" t="s">
        <v>460</v>
      </c>
      <c r="C233" s="689" t="s">
        <v>31</v>
      </c>
      <c r="D233" s="689" t="s">
        <v>32</v>
      </c>
      <c r="E233" s="689" t="s">
        <v>33</v>
      </c>
      <c r="F233" s="690" t="s">
        <v>34</v>
      </c>
      <c r="G233" s="690" t="s">
        <v>35</v>
      </c>
      <c r="H233" s="689" t="s">
        <v>36</v>
      </c>
      <c r="I233" s="689" t="s">
        <v>37</v>
      </c>
      <c r="J233" s="689" t="s">
        <v>38</v>
      </c>
    </row>
    <row r="234" spans="1:10" ht="15">
      <c r="A234" s="687"/>
      <c r="B234" s="688"/>
      <c r="C234" s="689" t="s">
        <v>39</v>
      </c>
      <c r="D234" s="689" t="s">
        <v>39</v>
      </c>
      <c r="E234" s="690"/>
      <c r="F234" s="690" t="s">
        <v>40</v>
      </c>
      <c r="G234" s="690" t="s">
        <v>41</v>
      </c>
      <c r="H234" s="689" t="s">
        <v>42</v>
      </c>
      <c r="I234" s="689" t="s">
        <v>43</v>
      </c>
      <c r="J234" s="689" t="s">
        <v>44</v>
      </c>
    </row>
    <row r="235" spans="1:10" ht="15" thickBot="1">
      <c r="A235" s="691"/>
      <c r="B235" s="688"/>
      <c r="C235" s="692" t="s">
        <v>45</v>
      </c>
      <c r="D235" s="692" t="s">
        <v>46</v>
      </c>
      <c r="E235" s="693"/>
      <c r="F235" s="693" t="s">
        <v>47</v>
      </c>
      <c r="G235" s="693"/>
      <c r="H235" s="692" t="s">
        <v>48</v>
      </c>
      <c r="I235" s="692" t="s">
        <v>49</v>
      </c>
      <c r="J235" s="694"/>
    </row>
    <row r="236" spans="1:10" ht="13.5" thickBot="1">
      <c r="A236" s="695" t="s">
        <v>93</v>
      </c>
      <c r="B236" s="706">
        <v>1</v>
      </c>
      <c r="C236" s="169">
        <v>2</v>
      </c>
      <c r="D236" s="169">
        <v>3</v>
      </c>
      <c r="E236" s="169">
        <v>4</v>
      </c>
      <c r="F236" s="169">
        <v>5</v>
      </c>
      <c r="G236" s="169">
        <v>6</v>
      </c>
      <c r="H236" s="169">
        <v>7</v>
      </c>
      <c r="I236" s="169">
        <v>8</v>
      </c>
      <c r="J236" s="169">
        <v>9</v>
      </c>
    </row>
    <row r="237" spans="1:10" ht="15">
      <c r="A237" s="713" t="s">
        <v>50</v>
      </c>
      <c r="B237" s="714" t="s">
        <v>399</v>
      </c>
      <c r="C237" s="722"/>
      <c r="D237" s="722"/>
      <c r="E237" s="723"/>
      <c r="F237" s="723"/>
      <c r="G237" s="723"/>
      <c r="H237" s="723"/>
      <c r="I237" s="723"/>
      <c r="J237" s="724"/>
    </row>
    <row r="238" spans="1:10" ht="15">
      <c r="A238" s="715" t="s">
        <v>51</v>
      </c>
      <c r="B238" s="94" t="s">
        <v>401</v>
      </c>
      <c r="C238" s="725"/>
      <c r="D238" s="725"/>
      <c r="E238" s="726"/>
      <c r="F238" s="726"/>
      <c r="G238" s="726"/>
      <c r="H238" s="726"/>
      <c r="I238" s="726"/>
      <c r="J238" s="720"/>
    </row>
    <row r="239" spans="1:10" ht="26.25">
      <c r="A239" s="501" t="s">
        <v>644</v>
      </c>
      <c r="B239" s="78" t="s">
        <v>405</v>
      </c>
      <c r="C239" s="727"/>
      <c r="D239" s="728"/>
      <c r="E239" s="729"/>
      <c r="F239" s="729"/>
      <c r="G239" s="729"/>
      <c r="H239" s="729"/>
      <c r="I239" s="729"/>
      <c r="J239" s="730"/>
    </row>
    <row r="240" spans="1:10" ht="15">
      <c r="A240" s="715" t="s">
        <v>52</v>
      </c>
      <c r="B240" s="94" t="s">
        <v>407</v>
      </c>
      <c r="C240" s="725"/>
      <c r="D240" s="725"/>
      <c r="E240" s="726"/>
      <c r="F240" s="726"/>
      <c r="G240" s="726"/>
      <c r="H240" s="726"/>
      <c r="I240" s="726"/>
      <c r="J240" s="720"/>
    </row>
    <row r="241" spans="1:10" ht="15">
      <c r="A241" s="715" t="s">
        <v>53</v>
      </c>
      <c r="B241" s="94" t="s">
        <v>146</v>
      </c>
      <c r="C241" s="725"/>
      <c r="D241" s="725"/>
      <c r="E241" s="726"/>
      <c r="F241" s="726"/>
      <c r="G241" s="726"/>
      <c r="H241" s="726"/>
      <c r="I241" s="726"/>
      <c r="J241" s="720"/>
    </row>
    <row r="242" spans="1:10" ht="15">
      <c r="A242" s="715" t="s">
        <v>54</v>
      </c>
      <c r="B242" s="94" t="s">
        <v>409</v>
      </c>
      <c r="C242" s="725"/>
      <c r="D242" s="725"/>
      <c r="E242" s="726"/>
      <c r="F242" s="726"/>
      <c r="G242" s="726"/>
      <c r="H242" s="726"/>
      <c r="I242" s="726"/>
      <c r="J242" s="720"/>
    </row>
    <row r="243" spans="1:10" ht="15">
      <c r="A243" s="715" t="s">
        <v>55</v>
      </c>
      <c r="B243" s="94" t="s">
        <v>412</v>
      </c>
      <c r="C243" s="725"/>
      <c r="D243" s="725"/>
      <c r="E243" s="726"/>
      <c r="F243" s="726"/>
      <c r="G243" s="726"/>
      <c r="H243" s="726"/>
      <c r="I243" s="726"/>
      <c r="J243" s="720"/>
    </row>
    <row r="244" spans="1:10" ht="15">
      <c r="A244" s="715" t="s">
        <v>56</v>
      </c>
      <c r="B244" s="94" t="s">
        <v>414</v>
      </c>
      <c r="C244" s="725"/>
      <c r="D244" s="725"/>
      <c r="E244" s="726"/>
      <c r="F244" s="726"/>
      <c r="G244" s="726"/>
      <c r="H244" s="726"/>
      <c r="I244" s="726"/>
      <c r="J244" s="720" t="s">
        <v>557</v>
      </c>
    </row>
    <row r="245" spans="1:10" ht="15">
      <c r="A245" s="715" t="s">
        <v>57</v>
      </c>
      <c r="B245" s="94" t="s">
        <v>420</v>
      </c>
      <c r="C245" s="725"/>
      <c r="D245" s="725"/>
      <c r="E245" s="726"/>
      <c r="F245" s="726"/>
      <c r="G245" s="726"/>
      <c r="H245" s="726"/>
      <c r="I245" s="726"/>
      <c r="J245" s="720"/>
    </row>
    <row r="246" spans="1:10" ht="15">
      <c r="A246" s="715" t="s">
        <v>58</v>
      </c>
      <c r="B246" s="94" t="s">
        <v>422</v>
      </c>
      <c r="C246" s="725"/>
      <c r="D246" s="725"/>
      <c r="E246" s="726"/>
      <c r="F246" s="726"/>
      <c r="G246" s="726"/>
      <c r="H246" s="726"/>
      <c r="I246" s="726"/>
      <c r="J246" s="720"/>
    </row>
    <row r="247" spans="1:10" ht="15">
      <c r="A247" s="715" t="s">
        <v>59</v>
      </c>
      <c r="B247" s="94" t="s">
        <v>472</v>
      </c>
      <c r="C247" s="725"/>
      <c r="D247" s="725"/>
      <c r="E247" s="726"/>
      <c r="F247" s="726"/>
      <c r="G247" s="726"/>
      <c r="H247" s="726"/>
      <c r="I247" s="726"/>
      <c r="J247" s="720" t="s">
        <v>557</v>
      </c>
    </row>
    <row r="248" spans="1:10" ht="15">
      <c r="A248" s="715" t="s">
        <v>60</v>
      </c>
      <c r="B248" s="94" t="s">
        <v>473</v>
      </c>
      <c r="C248" s="725"/>
      <c r="D248" s="725"/>
      <c r="E248" s="726"/>
      <c r="F248" s="726"/>
      <c r="G248" s="726"/>
      <c r="H248" s="726"/>
      <c r="I248" s="726"/>
      <c r="J248" s="720"/>
    </row>
    <row r="249" spans="1:10" ht="26.25">
      <c r="A249" s="646" t="s">
        <v>645</v>
      </c>
      <c r="B249" s="716" t="s">
        <v>475</v>
      </c>
      <c r="C249" s="731"/>
      <c r="D249" s="732"/>
      <c r="E249" s="733"/>
      <c r="F249" s="729"/>
      <c r="G249" s="733"/>
      <c r="H249" s="729"/>
      <c r="I249" s="733"/>
      <c r="J249" s="730"/>
    </row>
    <row r="250" spans="1:10" ht="15">
      <c r="A250" s="717" t="s">
        <v>61</v>
      </c>
      <c r="B250" s="718" t="s">
        <v>476</v>
      </c>
      <c r="C250" s="734"/>
      <c r="D250" s="734"/>
      <c r="E250" s="735"/>
      <c r="F250" s="735"/>
      <c r="G250" s="735"/>
      <c r="H250" s="735"/>
      <c r="I250" s="735"/>
      <c r="J250" s="720" t="s">
        <v>557</v>
      </c>
    </row>
    <row r="251" spans="1:10" ht="15" thickBot="1">
      <c r="A251" s="717" t="s">
        <v>62</v>
      </c>
      <c r="B251" s="718" t="s">
        <v>428</v>
      </c>
      <c r="C251" s="734"/>
      <c r="D251" s="734"/>
      <c r="E251" s="735"/>
      <c r="F251" s="735"/>
      <c r="G251" s="735"/>
      <c r="H251" s="735"/>
      <c r="I251" s="735"/>
      <c r="J251" s="744"/>
    </row>
    <row r="252" spans="1:10" ht="15.75" thickBot="1">
      <c r="A252" s="745" t="s">
        <v>642</v>
      </c>
      <c r="B252" s="746" t="s">
        <v>430</v>
      </c>
      <c r="C252" s="747">
        <f aca="true" t="shared" si="22" ref="C252:I252">SUM(C237:C240)+SUM(C242:C251)</f>
        <v>0</v>
      </c>
      <c r="D252" s="747">
        <f t="shared" si="22"/>
        <v>0</v>
      </c>
      <c r="E252" s="747">
        <f t="shared" si="22"/>
        <v>0</v>
      </c>
      <c r="F252" s="747">
        <f t="shared" si="22"/>
        <v>0</v>
      </c>
      <c r="G252" s="747">
        <f t="shared" si="22"/>
        <v>0</v>
      </c>
      <c r="H252" s="747">
        <f t="shared" si="22"/>
        <v>0</v>
      </c>
      <c r="I252" s="747">
        <f t="shared" si="22"/>
        <v>0</v>
      </c>
      <c r="J252" s="748" t="s">
        <v>557</v>
      </c>
    </row>
    <row r="254" spans="1:10" ht="13.5" thickBot="1">
      <c r="A254" s="872" t="s">
        <v>609</v>
      </c>
      <c r="B254" s="872"/>
      <c r="C254" s="872"/>
      <c r="D254" s="872"/>
      <c r="E254" s="872"/>
      <c r="F254" s="872"/>
      <c r="G254" s="872"/>
      <c r="H254" s="872"/>
      <c r="I254" s="872"/>
      <c r="J254" s="872"/>
    </row>
    <row r="255" spans="1:10" ht="15">
      <c r="A255" s="683"/>
      <c r="B255" s="684" t="s">
        <v>281</v>
      </c>
      <c r="C255" s="685" t="s">
        <v>24</v>
      </c>
      <c r="D255" s="685" t="s">
        <v>24</v>
      </c>
      <c r="E255" s="685" t="s">
        <v>25</v>
      </c>
      <c r="F255" s="686" t="s">
        <v>26</v>
      </c>
      <c r="G255" s="686" t="s">
        <v>166</v>
      </c>
      <c r="H255" s="685" t="s">
        <v>27</v>
      </c>
      <c r="I255" s="685" t="s">
        <v>28</v>
      </c>
      <c r="J255" s="685" t="s">
        <v>29</v>
      </c>
    </row>
    <row r="256" spans="1:10" ht="15">
      <c r="A256" s="687" t="s">
        <v>30</v>
      </c>
      <c r="B256" s="688" t="s">
        <v>460</v>
      </c>
      <c r="C256" s="689" t="s">
        <v>31</v>
      </c>
      <c r="D256" s="689" t="s">
        <v>32</v>
      </c>
      <c r="E256" s="689" t="s">
        <v>33</v>
      </c>
      <c r="F256" s="690" t="s">
        <v>34</v>
      </c>
      <c r="G256" s="690" t="s">
        <v>35</v>
      </c>
      <c r="H256" s="689" t="s">
        <v>36</v>
      </c>
      <c r="I256" s="689" t="s">
        <v>37</v>
      </c>
      <c r="J256" s="689" t="s">
        <v>38</v>
      </c>
    </row>
    <row r="257" spans="1:10" ht="15">
      <c r="A257" s="687"/>
      <c r="B257" s="688"/>
      <c r="C257" s="689" t="s">
        <v>39</v>
      </c>
      <c r="D257" s="689" t="s">
        <v>39</v>
      </c>
      <c r="E257" s="690"/>
      <c r="F257" s="690" t="s">
        <v>40</v>
      </c>
      <c r="G257" s="690" t="s">
        <v>41</v>
      </c>
      <c r="H257" s="689" t="s">
        <v>42</v>
      </c>
      <c r="I257" s="689" t="s">
        <v>43</v>
      </c>
      <c r="J257" s="689" t="s">
        <v>44</v>
      </c>
    </row>
    <row r="258" spans="1:10" ht="15" thickBot="1">
      <c r="A258" s="691"/>
      <c r="B258" s="688"/>
      <c r="C258" s="692" t="s">
        <v>45</v>
      </c>
      <c r="D258" s="692" t="s">
        <v>46</v>
      </c>
      <c r="E258" s="693"/>
      <c r="F258" s="693" t="s">
        <v>47</v>
      </c>
      <c r="G258" s="693"/>
      <c r="H258" s="692" t="s">
        <v>48</v>
      </c>
      <c r="I258" s="692" t="s">
        <v>49</v>
      </c>
      <c r="J258" s="694"/>
    </row>
    <row r="259" spans="1:10" ht="13.5" thickBot="1">
      <c r="A259" s="695" t="s">
        <v>93</v>
      </c>
      <c r="B259" s="706">
        <v>1</v>
      </c>
      <c r="C259" s="169">
        <v>2</v>
      </c>
      <c r="D259" s="169">
        <v>3</v>
      </c>
      <c r="E259" s="169">
        <v>4</v>
      </c>
      <c r="F259" s="169">
        <v>5</v>
      </c>
      <c r="G259" s="169">
        <v>6</v>
      </c>
      <c r="H259" s="169">
        <v>7</v>
      </c>
      <c r="I259" s="169">
        <v>8</v>
      </c>
      <c r="J259" s="169">
        <v>9</v>
      </c>
    </row>
    <row r="260" spans="1:10" ht="15">
      <c r="A260" s="713" t="s">
        <v>50</v>
      </c>
      <c r="B260" s="714" t="s">
        <v>399</v>
      </c>
      <c r="C260" s="708">
        <f>C283+C306+C329</f>
        <v>0</v>
      </c>
      <c r="D260" s="708">
        <f aca="true" t="shared" si="23" ref="D260:J260">D283+D306+D329</f>
        <v>0</v>
      </c>
      <c r="E260" s="708">
        <f t="shared" si="23"/>
        <v>0</v>
      </c>
      <c r="F260" s="708">
        <f t="shared" si="23"/>
        <v>0</v>
      </c>
      <c r="G260" s="708">
        <f t="shared" si="23"/>
        <v>0</v>
      </c>
      <c r="H260" s="708">
        <f t="shared" si="23"/>
        <v>0</v>
      </c>
      <c r="I260" s="708">
        <f t="shared" si="23"/>
        <v>0</v>
      </c>
      <c r="J260" s="708">
        <f t="shared" si="23"/>
        <v>0</v>
      </c>
    </row>
    <row r="261" spans="1:10" ht="15">
      <c r="A261" s="715" t="s">
        <v>51</v>
      </c>
      <c r="B261" s="94" t="s">
        <v>401</v>
      </c>
      <c r="C261" s="707">
        <f>C284+C307+C330</f>
        <v>0</v>
      </c>
      <c r="D261" s="707">
        <f aca="true" t="shared" si="24" ref="D261:J264">D284+D307+D330</f>
        <v>0</v>
      </c>
      <c r="E261" s="707">
        <f t="shared" si="24"/>
        <v>0</v>
      </c>
      <c r="F261" s="707">
        <f t="shared" si="24"/>
        <v>0</v>
      </c>
      <c r="G261" s="707">
        <f t="shared" si="24"/>
        <v>0</v>
      </c>
      <c r="H261" s="707">
        <f t="shared" si="24"/>
        <v>0</v>
      </c>
      <c r="I261" s="707">
        <f t="shared" si="24"/>
        <v>0</v>
      </c>
      <c r="J261" s="707">
        <f t="shared" si="24"/>
        <v>0</v>
      </c>
    </row>
    <row r="262" spans="1:10" ht="26.25">
      <c r="A262" s="501" t="s">
        <v>644</v>
      </c>
      <c r="B262" s="78" t="s">
        <v>405</v>
      </c>
      <c r="C262" s="707">
        <f>C285+C308+C331</f>
        <v>0</v>
      </c>
      <c r="D262" s="707">
        <f t="shared" si="24"/>
        <v>0</v>
      </c>
      <c r="E262" s="707">
        <f t="shared" si="24"/>
        <v>0</v>
      </c>
      <c r="F262" s="707">
        <f t="shared" si="24"/>
        <v>0</v>
      </c>
      <c r="G262" s="707">
        <f t="shared" si="24"/>
        <v>0</v>
      </c>
      <c r="H262" s="707">
        <f t="shared" si="24"/>
        <v>0</v>
      </c>
      <c r="I262" s="707">
        <f t="shared" si="24"/>
        <v>0</v>
      </c>
      <c r="J262" s="707">
        <f t="shared" si="24"/>
        <v>0</v>
      </c>
    </row>
    <row r="263" spans="1:10" ht="15">
      <c r="A263" s="715" t="s">
        <v>52</v>
      </c>
      <c r="B263" s="94" t="s">
        <v>407</v>
      </c>
      <c r="C263" s="707">
        <f>C286+C309+C332</f>
        <v>0</v>
      </c>
      <c r="D263" s="707">
        <f t="shared" si="24"/>
        <v>0</v>
      </c>
      <c r="E263" s="707">
        <f t="shared" si="24"/>
        <v>0</v>
      </c>
      <c r="F263" s="707">
        <f t="shared" si="24"/>
        <v>0</v>
      </c>
      <c r="G263" s="707">
        <f t="shared" si="24"/>
        <v>0</v>
      </c>
      <c r="H263" s="707">
        <f t="shared" si="24"/>
        <v>0</v>
      </c>
      <c r="I263" s="707">
        <f t="shared" si="24"/>
        <v>0</v>
      </c>
      <c r="J263" s="707">
        <f t="shared" si="24"/>
        <v>0</v>
      </c>
    </row>
    <row r="264" spans="1:10" ht="15">
      <c r="A264" s="715" t="s">
        <v>53</v>
      </c>
      <c r="B264" s="94" t="s">
        <v>146</v>
      </c>
      <c r="C264" s="707">
        <f>C287+C310+C333</f>
        <v>0</v>
      </c>
      <c r="D264" s="707">
        <f t="shared" si="24"/>
        <v>0</v>
      </c>
      <c r="E264" s="707">
        <f t="shared" si="24"/>
        <v>0</v>
      </c>
      <c r="F264" s="707">
        <f t="shared" si="24"/>
        <v>0</v>
      </c>
      <c r="G264" s="707">
        <f t="shared" si="24"/>
        <v>0</v>
      </c>
      <c r="H264" s="707">
        <f t="shared" si="24"/>
        <v>0</v>
      </c>
      <c r="I264" s="707">
        <f t="shared" si="24"/>
        <v>0</v>
      </c>
      <c r="J264" s="707">
        <f t="shared" si="24"/>
        <v>0</v>
      </c>
    </row>
    <row r="265" spans="1:10" ht="15">
      <c r="A265" s="715" t="s">
        <v>54</v>
      </c>
      <c r="B265" s="94" t="s">
        <v>409</v>
      </c>
      <c r="C265" s="707">
        <f aca="true" t="shared" si="25" ref="C265:J265">C288+C311+C334</f>
        <v>0</v>
      </c>
      <c r="D265" s="707">
        <f t="shared" si="25"/>
        <v>0</v>
      </c>
      <c r="E265" s="707">
        <f t="shared" si="25"/>
        <v>0</v>
      </c>
      <c r="F265" s="707">
        <f t="shared" si="25"/>
        <v>0</v>
      </c>
      <c r="G265" s="707">
        <f t="shared" si="25"/>
        <v>0</v>
      </c>
      <c r="H265" s="707">
        <f t="shared" si="25"/>
        <v>0</v>
      </c>
      <c r="I265" s="707">
        <f t="shared" si="25"/>
        <v>0</v>
      </c>
      <c r="J265" s="707">
        <f t="shared" si="25"/>
        <v>0</v>
      </c>
    </row>
    <row r="266" spans="1:10" ht="15">
      <c r="A266" s="715" t="s">
        <v>55</v>
      </c>
      <c r="B266" s="94" t="s">
        <v>412</v>
      </c>
      <c r="C266" s="707">
        <f aca="true" t="shared" si="26" ref="C266:J266">C289+C312+C335</f>
        <v>0</v>
      </c>
      <c r="D266" s="707">
        <f t="shared" si="26"/>
        <v>0</v>
      </c>
      <c r="E266" s="707">
        <f t="shared" si="26"/>
        <v>0</v>
      </c>
      <c r="F266" s="707">
        <f t="shared" si="26"/>
        <v>0</v>
      </c>
      <c r="G266" s="707">
        <f t="shared" si="26"/>
        <v>0</v>
      </c>
      <c r="H266" s="707">
        <f t="shared" si="26"/>
        <v>0</v>
      </c>
      <c r="I266" s="707">
        <f t="shared" si="26"/>
        <v>0</v>
      </c>
      <c r="J266" s="707">
        <f t="shared" si="26"/>
        <v>0</v>
      </c>
    </row>
    <row r="267" spans="1:10" ht="15">
      <c r="A267" s="715" t="s">
        <v>56</v>
      </c>
      <c r="B267" s="94" t="s">
        <v>414</v>
      </c>
      <c r="C267" s="707">
        <f aca="true" t="shared" si="27" ref="C267:I267">C290+C313+C336</f>
        <v>0</v>
      </c>
      <c r="D267" s="707">
        <f t="shared" si="27"/>
        <v>0</v>
      </c>
      <c r="E267" s="707">
        <f t="shared" si="27"/>
        <v>0</v>
      </c>
      <c r="F267" s="707">
        <f t="shared" si="27"/>
        <v>0</v>
      </c>
      <c r="G267" s="707">
        <f t="shared" si="27"/>
        <v>0</v>
      </c>
      <c r="H267" s="707">
        <f t="shared" si="27"/>
        <v>0</v>
      </c>
      <c r="I267" s="707">
        <f t="shared" si="27"/>
        <v>0</v>
      </c>
      <c r="J267" s="720" t="s">
        <v>557</v>
      </c>
    </row>
    <row r="268" spans="1:10" ht="15">
      <c r="A268" s="715" t="s">
        <v>57</v>
      </c>
      <c r="B268" s="94" t="s">
        <v>420</v>
      </c>
      <c r="C268" s="707">
        <f aca="true" t="shared" si="28" ref="C268:I268">C291+C314+C337</f>
        <v>0</v>
      </c>
      <c r="D268" s="707">
        <f t="shared" si="28"/>
        <v>0</v>
      </c>
      <c r="E268" s="707">
        <f t="shared" si="28"/>
        <v>0</v>
      </c>
      <c r="F268" s="707">
        <f t="shared" si="28"/>
        <v>0</v>
      </c>
      <c r="G268" s="707">
        <f t="shared" si="28"/>
        <v>0</v>
      </c>
      <c r="H268" s="707">
        <f t="shared" si="28"/>
        <v>0</v>
      </c>
      <c r="I268" s="707">
        <f t="shared" si="28"/>
        <v>0</v>
      </c>
      <c r="J268" s="707">
        <f>J291+J314+J337</f>
        <v>0</v>
      </c>
    </row>
    <row r="269" spans="1:10" ht="15">
      <c r="A269" s="715" t="s">
        <v>58</v>
      </c>
      <c r="B269" s="94" t="s">
        <v>422</v>
      </c>
      <c r="C269" s="707">
        <f aca="true" t="shared" si="29" ref="C269:I269">C292+C315+C338</f>
        <v>0</v>
      </c>
      <c r="D269" s="707">
        <f t="shared" si="29"/>
        <v>0</v>
      </c>
      <c r="E269" s="707">
        <f t="shared" si="29"/>
        <v>0</v>
      </c>
      <c r="F269" s="707">
        <f t="shared" si="29"/>
        <v>0</v>
      </c>
      <c r="G269" s="707">
        <f t="shared" si="29"/>
        <v>0</v>
      </c>
      <c r="H269" s="707">
        <f t="shared" si="29"/>
        <v>0</v>
      </c>
      <c r="I269" s="707">
        <f t="shared" si="29"/>
        <v>0</v>
      </c>
      <c r="J269" s="707">
        <f>J292+J315+J338</f>
        <v>0</v>
      </c>
    </row>
    <row r="270" spans="1:10" ht="15">
      <c r="A270" s="715" t="s">
        <v>59</v>
      </c>
      <c r="B270" s="94" t="s">
        <v>472</v>
      </c>
      <c r="C270" s="707">
        <f aca="true" t="shared" si="30" ref="C270:I270">C293+C316+C339</f>
        <v>0</v>
      </c>
      <c r="D270" s="707">
        <f t="shared" si="30"/>
        <v>0</v>
      </c>
      <c r="E270" s="707">
        <f t="shared" si="30"/>
        <v>0</v>
      </c>
      <c r="F270" s="707">
        <f t="shared" si="30"/>
        <v>0</v>
      </c>
      <c r="G270" s="707">
        <f t="shared" si="30"/>
        <v>0</v>
      </c>
      <c r="H270" s="707">
        <f t="shared" si="30"/>
        <v>0</v>
      </c>
      <c r="I270" s="707">
        <f t="shared" si="30"/>
        <v>0</v>
      </c>
      <c r="J270" s="720" t="s">
        <v>557</v>
      </c>
    </row>
    <row r="271" spans="1:10" ht="15">
      <c r="A271" s="715" t="s">
        <v>60</v>
      </c>
      <c r="B271" s="94" t="s">
        <v>473</v>
      </c>
      <c r="C271" s="707">
        <f aca="true" t="shared" si="31" ref="C271:I271">C294+C317+C340</f>
        <v>0</v>
      </c>
      <c r="D271" s="707">
        <f t="shared" si="31"/>
        <v>0</v>
      </c>
      <c r="E271" s="707">
        <f t="shared" si="31"/>
        <v>0</v>
      </c>
      <c r="F271" s="707">
        <f t="shared" si="31"/>
        <v>0</v>
      </c>
      <c r="G271" s="707">
        <f t="shared" si="31"/>
        <v>0</v>
      </c>
      <c r="H271" s="707">
        <f t="shared" si="31"/>
        <v>0</v>
      </c>
      <c r="I271" s="707">
        <f t="shared" si="31"/>
        <v>0</v>
      </c>
      <c r="J271" s="707">
        <f>J294+J317+J340</f>
        <v>0</v>
      </c>
    </row>
    <row r="272" spans="1:10" ht="26.25">
      <c r="A272" s="646" t="s">
        <v>645</v>
      </c>
      <c r="B272" s="716" t="s">
        <v>475</v>
      </c>
      <c r="C272" s="707">
        <f aca="true" t="shared" si="32" ref="C272:I272">C295+C318+C341</f>
        <v>0</v>
      </c>
      <c r="D272" s="707">
        <f t="shared" si="32"/>
        <v>0</v>
      </c>
      <c r="E272" s="707">
        <f t="shared" si="32"/>
        <v>0</v>
      </c>
      <c r="F272" s="707">
        <f t="shared" si="32"/>
        <v>0</v>
      </c>
      <c r="G272" s="707">
        <f t="shared" si="32"/>
        <v>0</v>
      </c>
      <c r="H272" s="707">
        <f t="shared" si="32"/>
        <v>0</v>
      </c>
      <c r="I272" s="707">
        <f t="shared" si="32"/>
        <v>0</v>
      </c>
      <c r="J272" s="707">
        <f>J295+J318+J341</f>
        <v>0</v>
      </c>
    </row>
    <row r="273" spans="1:10" ht="15">
      <c r="A273" s="717" t="s">
        <v>61</v>
      </c>
      <c r="B273" s="718" t="s">
        <v>476</v>
      </c>
      <c r="C273" s="707">
        <f aca="true" t="shared" si="33" ref="C273:I273">C296+C319+C342</f>
        <v>0</v>
      </c>
      <c r="D273" s="707">
        <f t="shared" si="33"/>
        <v>0</v>
      </c>
      <c r="E273" s="707">
        <f t="shared" si="33"/>
        <v>0</v>
      </c>
      <c r="F273" s="707">
        <f t="shared" si="33"/>
        <v>0</v>
      </c>
      <c r="G273" s="707">
        <f t="shared" si="33"/>
        <v>0</v>
      </c>
      <c r="H273" s="707">
        <f t="shared" si="33"/>
        <v>0</v>
      </c>
      <c r="I273" s="707">
        <f t="shared" si="33"/>
        <v>0</v>
      </c>
      <c r="J273" s="720" t="s">
        <v>557</v>
      </c>
    </row>
    <row r="274" spans="1:10" ht="15" thickBot="1">
      <c r="A274" s="717" t="s">
        <v>62</v>
      </c>
      <c r="B274" s="718" t="s">
        <v>428</v>
      </c>
      <c r="C274" s="749">
        <f aca="true" t="shared" si="34" ref="C274:I274">C297+C320+C343</f>
        <v>0</v>
      </c>
      <c r="D274" s="749">
        <f t="shared" si="34"/>
        <v>0</v>
      </c>
      <c r="E274" s="749">
        <f t="shared" si="34"/>
        <v>0</v>
      </c>
      <c r="F274" s="749">
        <f t="shared" si="34"/>
        <v>0</v>
      </c>
      <c r="G274" s="749">
        <f t="shared" si="34"/>
        <v>0</v>
      </c>
      <c r="H274" s="749">
        <f t="shared" si="34"/>
        <v>0</v>
      </c>
      <c r="I274" s="749">
        <f t="shared" si="34"/>
        <v>0</v>
      </c>
      <c r="J274" s="749">
        <f>J297+J320+J343</f>
        <v>0</v>
      </c>
    </row>
    <row r="275" spans="1:10" ht="15.75" thickBot="1">
      <c r="A275" s="745" t="s">
        <v>642</v>
      </c>
      <c r="B275" s="746" t="s">
        <v>430</v>
      </c>
      <c r="C275" s="747">
        <f aca="true" t="shared" si="35" ref="C275:I275">SUM(C260:C263)+SUM(C265:C274)</f>
        <v>0</v>
      </c>
      <c r="D275" s="747">
        <f t="shared" si="35"/>
        <v>0</v>
      </c>
      <c r="E275" s="747">
        <f t="shared" si="35"/>
        <v>0</v>
      </c>
      <c r="F275" s="747">
        <f t="shared" si="35"/>
        <v>0</v>
      </c>
      <c r="G275" s="747">
        <f t="shared" si="35"/>
        <v>0</v>
      </c>
      <c r="H275" s="747">
        <f t="shared" si="35"/>
        <v>0</v>
      </c>
      <c r="I275" s="747">
        <f t="shared" si="35"/>
        <v>0</v>
      </c>
      <c r="J275" s="748" t="s">
        <v>557</v>
      </c>
    </row>
    <row r="277" spans="1:16" ht="13.5" thickBot="1">
      <c r="A277" s="874" t="s">
        <v>610</v>
      </c>
      <c r="B277" s="874"/>
      <c r="C277" s="874"/>
      <c r="D277" s="874"/>
      <c r="E277" s="874"/>
      <c r="F277" s="874"/>
      <c r="G277" s="874"/>
      <c r="H277" s="874"/>
      <c r="I277" s="874"/>
      <c r="J277" s="874"/>
      <c r="K277"/>
      <c r="L277"/>
      <c r="M277"/>
      <c r="N277"/>
      <c r="O277"/>
      <c r="P277"/>
    </row>
    <row r="278" spans="1:10" ht="15">
      <c r="A278" s="683"/>
      <c r="B278" s="684" t="s">
        <v>281</v>
      </c>
      <c r="C278" s="685" t="s">
        <v>24</v>
      </c>
      <c r="D278" s="685" t="s">
        <v>24</v>
      </c>
      <c r="E278" s="685" t="s">
        <v>25</v>
      </c>
      <c r="F278" s="686" t="s">
        <v>26</v>
      </c>
      <c r="G278" s="686" t="s">
        <v>166</v>
      </c>
      <c r="H278" s="685" t="s">
        <v>27</v>
      </c>
      <c r="I278" s="685" t="s">
        <v>28</v>
      </c>
      <c r="J278" s="685" t="s">
        <v>29</v>
      </c>
    </row>
    <row r="279" spans="1:10" ht="15">
      <c r="A279" s="687" t="s">
        <v>30</v>
      </c>
      <c r="B279" s="688" t="s">
        <v>460</v>
      </c>
      <c r="C279" s="689" t="s">
        <v>31</v>
      </c>
      <c r="D279" s="689" t="s">
        <v>32</v>
      </c>
      <c r="E279" s="689" t="s">
        <v>33</v>
      </c>
      <c r="F279" s="690" t="s">
        <v>34</v>
      </c>
      <c r="G279" s="690" t="s">
        <v>35</v>
      </c>
      <c r="H279" s="689" t="s">
        <v>36</v>
      </c>
      <c r="I279" s="689" t="s">
        <v>37</v>
      </c>
      <c r="J279" s="689" t="s">
        <v>38</v>
      </c>
    </row>
    <row r="280" spans="1:10" ht="15">
      <c r="A280" s="687"/>
      <c r="B280" s="688"/>
      <c r="C280" s="689" t="s">
        <v>39</v>
      </c>
      <c r="D280" s="689" t="s">
        <v>39</v>
      </c>
      <c r="E280" s="690"/>
      <c r="F280" s="690" t="s">
        <v>40</v>
      </c>
      <c r="G280" s="690" t="s">
        <v>41</v>
      </c>
      <c r="H280" s="689" t="s">
        <v>42</v>
      </c>
      <c r="I280" s="689" t="s">
        <v>43</v>
      </c>
      <c r="J280" s="689" t="s">
        <v>44</v>
      </c>
    </row>
    <row r="281" spans="1:10" ht="15" thickBot="1">
      <c r="A281" s="691"/>
      <c r="B281" s="688"/>
      <c r="C281" s="692" t="s">
        <v>45</v>
      </c>
      <c r="D281" s="692" t="s">
        <v>46</v>
      </c>
      <c r="E281" s="693"/>
      <c r="F281" s="693" t="s">
        <v>47</v>
      </c>
      <c r="G281" s="693"/>
      <c r="H281" s="692" t="s">
        <v>48</v>
      </c>
      <c r="I281" s="692" t="s">
        <v>49</v>
      </c>
      <c r="J281" s="694"/>
    </row>
    <row r="282" spans="1:10" ht="13.5" thickBot="1">
      <c r="A282" s="695" t="s">
        <v>93</v>
      </c>
      <c r="B282" s="706">
        <v>1</v>
      </c>
      <c r="C282" s="169">
        <v>2</v>
      </c>
      <c r="D282" s="169">
        <v>3</v>
      </c>
      <c r="E282" s="169">
        <v>4</v>
      </c>
      <c r="F282" s="169">
        <v>5</v>
      </c>
      <c r="G282" s="169">
        <v>6</v>
      </c>
      <c r="H282" s="169">
        <v>7</v>
      </c>
      <c r="I282" s="169">
        <v>8</v>
      </c>
      <c r="J282" s="169">
        <v>9</v>
      </c>
    </row>
    <row r="283" spans="1:10" ht="15">
      <c r="A283" s="713" t="s">
        <v>50</v>
      </c>
      <c r="B283" s="714" t="s">
        <v>399</v>
      </c>
      <c r="C283" s="722"/>
      <c r="D283" s="722"/>
      <c r="E283" s="723"/>
      <c r="F283" s="723"/>
      <c r="G283" s="723"/>
      <c r="H283" s="723"/>
      <c r="I283" s="723"/>
      <c r="J283" s="724"/>
    </row>
    <row r="284" spans="1:10" ht="15">
      <c r="A284" s="715" t="s">
        <v>51</v>
      </c>
      <c r="B284" s="94" t="s">
        <v>401</v>
      </c>
      <c r="C284" s="725"/>
      <c r="D284" s="725"/>
      <c r="E284" s="726"/>
      <c r="F284" s="726"/>
      <c r="G284" s="726"/>
      <c r="H284" s="726"/>
      <c r="I284" s="726"/>
      <c r="J284" s="720"/>
    </row>
    <row r="285" spans="1:10" ht="26.25">
      <c r="A285" s="501" t="s">
        <v>644</v>
      </c>
      <c r="B285" s="78" t="s">
        <v>405</v>
      </c>
      <c r="C285" s="727"/>
      <c r="D285" s="728"/>
      <c r="E285" s="729"/>
      <c r="F285" s="729"/>
      <c r="G285" s="729"/>
      <c r="H285" s="729"/>
      <c r="I285" s="729"/>
      <c r="J285" s="730"/>
    </row>
    <row r="286" spans="1:10" ht="15">
      <c r="A286" s="715" t="s">
        <v>52</v>
      </c>
      <c r="B286" s="94" t="s">
        <v>407</v>
      </c>
      <c r="C286" s="725"/>
      <c r="D286" s="725"/>
      <c r="E286" s="726"/>
      <c r="F286" s="726"/>
      <c r="G286" s="726"/>
      <c r="H286" s="726"/>
      <c r="I286" s="726"/>
      <c r="J286" s="720"/>
    </row>
    <row r="287" spans="1:10" ht="15">
      <c r="A287" s="715" t="s">
        <v>53</v>
      </c>
      <c r="B287" s="94" t="s">
        <v>146</v>
      </c>
      <c r="C287" s="725"/>
      <c r="D287" s="725"/>
      <c r="E287" s="726"/>
      <c r="F287" s="726"/>
      <c r="G287" s="726"/>
      <c r="H287" s="726"/>
      <c r="I287" s="726"/>
      <c r="J287" s="720"/>
    </row>
    <row r="288" spans="1:10" ht="15">
      <c r="A288" s="715" t="s">
        <v>54</v>
      </c>
      <c r="B288" s="94" t="s">
        <v>409</v>
      </c>
      <c r="C288" s="725"/>
      <c r="D288" s="725"/>
      <c r="E288" s="726"/>
      <c r="F288" s="726"/>
      <c r="G288" s="726"/>
      <c r="H288" s="726"/>
      <c r="I288" s="726"/>
      <c r="J288" s="720"/>
    </row>
    <row r="289" spans="1:10" ht="15">
      <c r="A289" s="715" t="s">
        <v>55</v>
      </c>
      <c r="B289" s="94" t="s">
        <v>412</v>
      </c>
      <c r="C289" s="725"/>
      <c r="D289" s="725"/>
      <c r="E289" s="726"/>
      <c r="F289" s="726"/>
      <c r="G289" s="726"/>
      <c r="H289" s="726"/>
      <c r="I289" s="726"/>
      <c r="J289" s="720"/>
    </row>
    <row r="290" spans="1:10" ht="15">
      <c r="A290" s="715" t="s">
        <v>56</v>
      </c>
      <c r="B290" s="94" t="s">
        <v>414</v>
      </c>
      <c r="C290" s="725"/>
      <c r="D290" s="725"/>
      <c r="E290" s="726"/>
      <c r="F290" s="726"/>
      <c r="G290" s="726"/>
      <c r="H290" s="726"/>
      <c r="I290" s="726"/>
      <c r="J290" s="720" t="s">
        <v>557</v>
      </c>
    </row>
    <row r="291" spans="1:10" ht="15">
      <c r="A291" s="715" t="s">
        <v>57</v>
      </c>
      <c r="B291" s="94" t="s">
        <v>420</v>
      </c>
      <c r="C291" s="725"/>
      <c r="D291" s="725"/>
      <c r="E291" s="726"/>
      <c r="F291" s="726"/>
      <c r="G291" s="726"/>
      <c r="H291" s="726"/>
      <c r="I291" s="726"/>
      <c r="J291" s="720"/>
    </row>
    <row r="292" spans="1:10" ht="15">
      <c r="A292" s="715" t="s">
        <v>58</v>
      </c>
      <c r="B292" s="94" t="s">
        <v>422</v>
      </c>
      <c r="C292" s="725"/>
      <c r="D292" s="725"/>
      <c r="E292" s="726"/>
      <c r="F292" s="726"/>
      <c r="G292" s="726"/>
      <c r="H292" s="726"/>
      <c r="I292" s="726"/>
      <c r="J292" s="720"/>
    </row>
    <row r="293" spans="1:10" ht="15">
      <c r="A293" s="715" t="s">
        <v>59</v>
      </c>
      <c r="B293" s="94" t="s">
        <v>472</v>
      </c>
      <c r="C293" s="725"/>
      <c r="D293" s="725"/>
      <c r="E293" s="726"/>
      <c r="F293" s="726"/>
      <c r="G293" s="726"/>
      <c r="H293" s="726"/>
      <c r="I293" s="726"/>
      <c r="J293" s="720" t="s">
        <v>557</v>
      </c>
    </row>
    <row r="294" spans="1:10" ht="15">
      <c r="A294" s="715" t="s">
        <v>60</v>
      </c>
      <c r="B294" s="94" t="s">
        <v>473</v>
      </c>
      <c r="C294" s="725"/>
      <c r="D294" s="725"/>
      <c r="E294" s="726"/>
      <c r="F294" s="726"/>
      <c r="G294" s="726"/>
      <c r="H294" s="726"/>
      <c r="I294" s="726"/>
      <c r="J294" s="720"/>
    </row>
    <row r="295" spans="1:10" ht="26.25">
      <c r="A295" s="646" t="s">
        <v>645</v>
      </c>
      <c r="B295" s="716" t="s">
        <v>475</v>
      </c>
      <c r="C295" s="731"/>
      <c r="D295" s="732"/>
      <c r="E295" s="733"/>
      <c r="F295" s="729"/>
      <c r="G295" s="733"/>
      <c r="H295" s="729"/>
      <c r="I295" s="733"/>
      <c r="J295" s="730"/>
    </row>
    <row r="296" spans="1:10" ht="15">
      <c r="A296" s="717" t="s">
        <v>61</v>
      </c>
      <c r="B296" s="718" t="s">
        <v>476</v>
      </c>
      <c r="C296" s="734"/>
      <c r="D296" s="734"/>
      <c r="E296" s="735"/>
      <c r="F296" s="735"/>
      <c r="G296" s="735"/>
      <c r="H296" s="735"/>
      <c r="I296" s="735"/>
      <c r="J296" s="720" t="s">
        <v>557</v>
      </c>
    </row>
    <row r="297" spans="1:10" ht="15" thickBot="1">
      <c r="A297" s="717" t="s">
        <v>62</v>
      </c>
      <c r="B297" s="718" t="s">
        <v>428</v>
      </c>
      <c r="C297" s="734"/>
      <c r="D297" s="734"/>
      <c r="E297" s="735"/>
      <c r="F297" s="735"/>
      <c r="G297" s="735"/>
      <c r="H297" s="735"/>
      <c r="I297" s="735"/>
      <c r="J297" s="744"/>
    </row>
    <row r="298" spans="1:10" ht="15.75" thickBot="1">
      <c r="A298" s="745" t="s">
        <v>642</v>
      </c>
      <c r="B298" s="746" t="s">
        <v>430</v>
      </c>
      <c r="C298" s="747">
        <f aca="true" t="shared" si="36" ref="C298:I298">SUM(C283:C286)+SUM(C288:C297)</f>
        <v>0</v>
      </c>
      <c r="D298" s="747">
        <f t="shared" si="36"/>
        <v>0</v>
      </c>
      <c r="E298" s="747">
        <f t="shared" si="36"/>
        <v>0</v>
      </c>
      <c r="F298" s="747">
        <f t="shared" si="36"/>
        <v>0</v>
      </c>
      <c r="G298" s="747">
        <f t="shared" si="36"/>
        <v>0</v>
      </c>
      <c r="H298" s="747">
        <f t="shared" si="36"/>
        <v>0</v>
      </c>
      <c r="I298" s="747">
        <f t="shared" si="36"/>
        <v>0</v>
      </c>
      <c r="J298" s="748" t="s">
        <v>557</v>
      </c>
    </row>
    <row r="300" spans="1:10" ht="13.5" thickBot="1">
      <c r="A300" s="872" t="s">
        <v>611</v>
      </c>
      <c r="B300" s="872"/>
      <c r="C300" s="872"/>
      <c r="D300" s="872"/>
      <c r="E300" s="872"/>
      <c r="F300" s="872"/>
      <c r="G300" s="872"/>
      <c r="H300" s="872"/>
      <c r="I300" s="872"/>
      <c r="J300" s="872"/>
    </row>
    <row r="301" spans="1:10" ht="15">
      <c r="A301" s="683"/>
      <c r="B301" s="684" t="s">
        <v>281</v>
      </c>
      <c r="C301" s="685" t="s">
        <v>24</v>
      </c>
      <c r="D301" s="685" t="s">
        <v>24</v>
      </c>
      <c r="E301" s="685" t="s">
        <v>25</v>
      </c>
      <c r="F301" s="686" t="s">
        <v>26</v>
      </c>
      <c r="G301" s="686" t="s">
        <v>166</v>
      </c>
      <c r="H301" s="685" t="s">
        <v>27</v>
      </c>
      <c r="I301" s="685" t="s">
        <v>28</v>
      </c>
      <c r="J301" s="685" t="s">
        <v>29</v>
      </c>
    </row>
    <row r="302" spans="1:10" ht="15">
      <c r="A302" s="687" t="s">
        <v>30</v>
      </c>
      <c r="B302" s="688" t="s">
        <v>460</v>
      </c>
      <c r="C302" s="689" t="s">
        <v>31</v>
      </c>
      <c r="D302" s="689" t="s">
        <v>32</v>
      </c>
      <c r="E302" s="689" t="s">
        <v>33</v>
      </c>
      <c r="F302" s="690" t="s">
        <v>34</v>
      </c>
      <c r="G302" s="690" t="s">
        <v>35</v>
      </c>
      <c r="H302" s="689" t="s">
        <v>36</v>
      </c>
      <c r="I302" s="689" t="s">
        <v>37</v>
      </c>
      <c r="J302" s="689" t="s">
        <v>38</v>
      </c>
    </row>
    <row r="303" spans="1:10" ht="15">
      <c r="A303" s="687"/>
      <c r="B303" s="688"/>
      <c r="C303" s="689" t="s">
        <v>39</v>
      </c>
      <c r="D303" s="689" t="s">
        <v>39</v>
      </c>
      <c r="E303" s="690"/>
      <c r="F303" s="690" t="s">
        <v>40</v>
      </c>
      <c r="G303" s="690" t="s">
        <v>41</v>
      </c>
      <c r="H303" s="689" t="s">
        <v>42</v>
      </c>
      <c r="I303" s="689" t="s">
        <v>43</v>
      </c>
      <c r="J303" s="689" t="s">
        <v>44</v>
      </c>
    </row>
    <row r="304" spans="1:10" ht="15" thickBot="1">
      <c r="A304" s="691"/>
      <c r="B304" s="688"/>
      <c r="C304" s="692" t="s">
        <v>45</v>
      </c>
      <c r="D304" s="692" t="s">
        <v>46</v>
      </c>
      <c r="E304" s="693"/>
      <c r="F304" s="693" t="s">
        <v>47</v>
      </c>
      <c r="G304" s="693"/>
      <c r="H304" s="692" t="s">
        <v>48</v>
      </c>
      <c r="I304" s="692" t="s">
        <v>49</v>
      </c>
      <c r="J304" s="694"/>
    </row>
    <row r="305" spans="1:10" ht="13.5" thickBot="1">
      <c r="A305" s="695" t="s">
        <v>93</v>
      </c>
      <c r="B305" s="706">
        <v>1</v>
      </c>
      <c r="C305" s="169">
        <v>2</v>
      </c>
      <c r="D305" s="169">
        <v>3</v>
      </c>
      <c r="E305" s="169">
        <v>4</v>
      </c>
      <c r="F305" s="169">
        <v>5</v>
      </c>
      <c r="G305" s="169">
        <v>6</v>
      </c>
      <c r="H305" s="169">
        <v>7</v>
      </c>
      <c r="I305" s="169">
        <v>8</v>
      </c>
      <c r="J305" s="169">
        <v>9</v>
      </c>
    </row>
    <row r="306" spans="1:10" ht="15">
      <c r="A306" s="713" t="s">
        <v>50</v>
      </c>
      <c r="B306" s="714" t="s">
        <v>399</v>
      </c>
      <c r="C306" s="722"/>
      <c r="D306" s="722"/>
      <c r="E306" s="723"/>
      <c r="F306" s="723"/>
      <c r="G306" s="723"/>
      <c r="H306" s="723"/>
      <c r="I306" s="723"/>
      <c r="J306" s="724"/>
    </row>
    <row r="307" spans="1:10" ht="15">
      <c r="A307" s="715" t="s">
        <v>51</v>
      </c>
      <c r="B307" s="94" t="s">
        <v>401</v>
      </c>
      <c r="C307" s="725"/>
      <c r="D307" s="725"/>
      <c r="E307" s="726"/>
      <c r="F307" s="726"/>
      <c r="G307" s="726"/>
      <c r="H307" s="726"/>
      <c r="I307" s="726"/>
      <c r="J307" s="720"/>
    </row>
    <row r="308" spans="1:10" ht="26.25">
      <c r="A308" s="501" t="s">
        <v>644</v>
      </c>
      <c r="B308" s="78" t="s">
        <v>405</v>
      </c>
      <c r="C308" s="727"/>
      <c r="D308" s="728"/>
      <c r="E308" s="729"/>
      <c r="F308" s="729"/>
      <c r="G308" s="729"/>
      <c r="H308" s="729"/>
      <c r="I308" s="729"/>
      <c r="J308" s="730"/>
    </row>
    <row r="309" spans="1:10" ht="15">
      <c r="A309" s="715" t="s">
        <v>52</v>
      </c>
      <c r="B309" s="94" t="s">
        <v>407</v>
      </c>
      <c r="C309" s="725"/>
      <c r="D309" s="725"/>
      <c r="E309" s="726"/>
      <c r="F309" s="726"/>
      <c r="G309" s="726"/>
      <c r="H309" s="726"/>
      <c r="I309" s="726"/>
      <c r="J309" s="720"/>
    </row>
    <row r="310" spans="1:10" ht="15">
      <c r="A310" s="715" t="s">
        <v>53</v>
      </c>
      <c r="B310" s="94" t="s">
        <v>146</v>
      </c>
      <c r="C310" s="725"/>
      <c r="D310" s="725"/>
      <c r="E310" s="726"/>
      <c r="F310" s="726"/>
      <c r="G310" s="726"/>
      <c r="H310" s="726"/>
      <c r="I310" s="726"/>
      <c r="J310" s="720"/>
    </row>
    <row r="311" spans="1:10" ht="15">
      <c r="A311" s="715" t="s">
        <v>54</v>
      </c>
      <c r="B311" s="94" t="s">
        <v>409</v>
      </c>
      <c r="C311" s="725"/>
      <c r="D311" s="725"/>
      <c r="E311" s="726"/>
      <c r="F311" s="726"/>
      <c r="G311" s="726"/>
      <c r="H311" s="726"/>
      <c r="I311" s="726"/>
      <c r="J311" s="720"/>
    </row>
    <row r="312" spans="1:10" ht="15">
      <c r="A312" s="715" t="s">
        <v>55</v>
      </c>
      <c r="B312" s="94" t="s">
        <v>412</v>
      </c>
      <c r="C312" s="725"/>
      <c r="D312" s="725"/>
      <c r="E312" s="726"/>
      <c r="F312" s="726"/>
      <c r="G312" s="726"/>
      <c r="H312" s="726"/>
      <c r="I312" s="726"/>
      <c r="J312" s="720"/>
    </row>
    <row r="313" spans="1:10" ht="15">
      <c r="A313" s="715" t="s">
        <v>56</v>
      </c>
      <c r="B313" s="94" t="s">
        <v>414</v>
      </c>
      <c r="C313" s="725"/>
      <c r="D313" s="725"/>
      <c r="E313" s="726"/>
      <c r="F313" s="726"/>
      <c r="G313" s="726"/>
      <c r="H313" s="726"/>
      <c r="I313" s="726"/>
      <c r="J313" s="720" t="s">
        <v>557</v>
      </c>
    </row>
    <row r="314" spans="1:10" ht="15">
      <c r="A314" s="715" t="s">
        <v>57</v>
      </c>
      <c r="B314" s="94" t="s">
        <v>420</v>
      </c>
      <c r="C314" s="725"/>
      <c r="D314" s="725"/>
      <c r="E314" s="726"/>
      <c r="F314" s="726"/>
      <c r="G314" s="726"/>
      <c r="H314" s="726"/>
      <c r="I314" s="726"/>
      <c r="J314" s="720"/>
    </row>
    <row r="315" spans="1:10" ht="15">
      <c r="A315" s="715" t="s">
        <v>58</v>
      </c>
      <c r="B315" s="94" t="s">
        <v>422</v>
      </c>
      <c r="C315" s="725"/>
      <c r="D315" s="725"/>
      <c r="E315" s="726"/>
      <c r="F315" s="726"/>
      <c r="G315" s="726"/>
      <c r="H315" s="726"/>
      <c r="I315" s="726"/>
      <c r="J315" s="720"/>
    </row>
    <row r="316" spans="1:10" ht="15">
      <c r="A316" s="715" t="s">
        <v>59</v>
      </c>
      <c r="B316" s="94" t="s">
        <v>472</v>
      </c>
      <c r="C316" s="725"/>
      <c r="D316" s="725"/>
      <c r="E316" s="726"/>
      <c r="F316" s="726"/>
      <c r="G316" s="726"/>
      <c r="H316" s="726"/>
      <c r="I316" s="726"/>
      <c r="J316" s="720" t="s">
        <v>557</v>
      </c>
    </row>
    <row r="317" spans="1:10" ht="15">
      <c r="A317" s="715" t="s">
        <v>60</v>
      </c>
      <c r="B317" s="94" t="s">
        <v>473</v>
      </c>
      <c r="C317" s="725"/>
      <c r="D317" s="725"/>
      <c r="E317" s="726"/>
      <c r="F317" s="726"/>
      <c r="G317" s="726"/>
      <c r="H317" s="726"/>
      <c r="I317" s="726"/>
      <c r="J317" s="720"/>
    </row>
    <row r="318" spans="1:10" ht="26.25">
      <c r="A318" s="646" t="s">
        <v>645</v>
      </c>
      <c r="B318" s="716" t="s">
        <v>475</v>
      </c>
      <c r="C318" s="731"/>
      <c r="D318" s="732"/>
      <c r="E318" s="733"/>
      <c r="F318" s="729"/>
      <c r="G318" s="733"/>
      <c r="H318" s="729"/>
      <c r="I318" s="733"/>
      <c r="J318" s="730"/>
    </row>
    <row r="319" spans="1:10" ht="15">
      <c r="A319" s="717" t="s">
        <v>61</v>
      </c>
      <c r="B319" s="718" t="s">
        <v>476</v>
      </c>
      <c r="C319" s="734"/>
      <c r="D319" s="734"/>
      <c r="E319" s="735"/>
      <c r="F319" s="735"/>
      <c r="G319" s="735"/>
      <c r="H319" s="735"/>
      <c r="I319" s="735"/>
      <c r="J319" s="720" t="s">
        <v>557</v>
      </c>
    </row>
    <row r="320" spans="1:10" ht="15" thickBot="1">
      <c r="A320" s="717" t="s">
        <v>62</v>
      </c>
      <c r="B320" s="718" t="s">
        <v>428</v>
      </c>
      <c r="C320" s="734"/>
      <c r="D320" s="734"/>
      <c r="E320" s="735"/>
      <c r="F320" s="735"/>
      <c r="G320" s="735"/>
      <c r="H320" s="735"/>
      <c r="I320" s="735"/>
      <c r="J320" s="744"/>
    </row>
    <row r="321" spans="1:10" ht="15.75" thickBot="1">
      <c r="A321" s="745" t="s">
        <v>642</v>
      </c>
      <c r="B321" s="746" t="s">
        <v>430</v>
      </c>
      <c r="C321" s="747">
        <f aca="true" t="shared" si="37" ref="C321:I321">SUM(C306:C309)+SUM(C311:C320)</f>
        <v>0</v>
      </c>
      <c r="D321" s="747">
        <f t="shared" si="37"/>
        <v>0</v>
      </c>
      <c r="E321" s="747">
        <f t="shared" si="37"/>
        <v>0</v>
      </c>
      <c r="F321" s="747">
        <f t="shared" si="37"/>
        <v>0</v>
      </c>
      <c r="G321" s="747">
        <f t="shared" si="37"/>
        <v>0</v>
      </c>
      <c r="H321" s="747">
        <f t="shared" si="37"/>
        <v>0</v>
      </c>
      <c r="I321" s="747">
        <f t="shared" si="37"/>
        <v>0</v>
      </c>
      <c r="J321" s="748" t="s">
        <v>557</v>
      </c>
    </row>
    <row r="323" spans="1:10" ht="13.5" thickBot="1">
      <c r="A323" s="872" t="s">
        <v>612</v>
      </c>
      <c r="B323" s="872"/>
      <c r="C323" s="872"/>
      <c r="D323" s="872"/>
      <c r="E323" s="872"/>
      <c r="F323" s="872"/>
      <c r="G323" s="872"/>
      <c r="H323" s="872"/>
      <c r="I323" s="872"/>
      <c r="J323" s="872"/>
    </row>
    <row r="324" spans="1:10" ht="15">
      <c r="A324" s="683"/>
      <c r="B324" s="684" t="s">
        <v>281</v>
      </c>
      <c r="C324" s="685" t="s">
        <v>24</v>
      </c>
      <c r="D324" s="685" t="s">
        <v>24</v>
      </c>
      <c r="E324" s="685" t="s">
        <v>25</v>
      </c>
      <c r="F324" s="686" t="s">
        <v>26</v>
      </c>
      <c r="G324" s="686" t="s">
        <v>166</v>
      </c>
      <c r="H324" s="685" t="s">
        <v>27</v>
      </c>
      <c r="I324" s="685" t="s">
        <v>28</v>
      </c>
      <c r="J324" s="685" t="s">
        <v>29</v>
      </c>
    </row>
    <row r="325" spans="1:10" ht="15">
      <c r="A325" s="687" t="s">
        <v>30</v>
      </c>
      <c r="B325" s="688" t="s">
        <v>460</v>
      </c>
      <c r="C325" s="689" t="s">
        <v>31</v>
      </c>
      <c r="D325" s="689" t="s">
        <v>32</v>
      </c>
      <c r="E325" s="689" t="s">
        <v>33</v>
      </c>
      <c r="F325" s="690" t="s">
        <v>34</v>
      </c>
      <c r="G325" s="690" t="s">
        <v>35</v>
      </c>
      <c r="H325" s="689" t="s">
        <v>36</v>
      </c>
      <c r="I325" s="689" t="s">
        <v>37</v>
      </c>
      <c r="J325" s="689" t="s">
        <v>38</v>
      </c>
    </row>
    <row r="326" spans="1:10" ht="15">
      <c r="A326" s="687"/>
      <c r="B326" s="688"/>
      <c r="C326" s="689" t="s">
        <v>39</v>
      </c>
      <c r="D326" s="689" t="s">
        <v>39</v>
      </c>
      <c r="E326" s="690"/>
      <c r="F326" s="690" t="s">
        <v>40</v>
      </c>
      <c r="G326" s="690" t="s">
        <v>41</v>
      </c>
      <c r="H326" s="689" t="s">
        <v>42</v>
      </c>
      <c r="I326" s="689" t="s">
        <v>43</v>
      </c>
      <c r="J326" s="689" t="s">
        <v>44</v>
      </c>
    </row>
    <row r="327" spans="1:10" ht="15" thickBot="1">
      <c r="A327" s="691"/>
      <c r="B327" s="688"/>
      <c r="C327" s="692" t="s">
        <v>45</v>
      </c>
      <c r="D327" s="692" t="s">
        <v>46</v>
      </c>
      <c r="E327" s="693"/>
      <c r="F327" s="693" t="s">
        <v>47</v>
      </c>
      <c r="G327" s="693"/>
      <c r="H327" s="692" t="s">
        <v>48</v>
      </c>
      <c r="I327" s="692" t="s">
        <v>49</v>
      </c>
      <c r="J327" s="694"/>
    </row>
    <row r="328" spans="1:10" ht="13.5" thickBot="1">
      <c r="A328" s="695" t="s">
        <v>93</v>
      </c>
      <c r="B328" s="706">
        <v>1</v>
      </c>
      <c r="C328" s="169">
        <v>2</v>
      </c>
      <c r="D328" s="169">
        <v>3</v>
      </c>
      <c r="E328" s="169">
        <v>4</v>
      </c>
      <c r="F328" s="169">
        <v>5</v>
      </c>
      <c r="G328" s="169">
        <v>6</v>
      </c>
      <c r="H328" s="169">
        <v>7</v>
      </c>
      <c r="I328" s="169">
        <v>8</v>
      </c>
      <c r="J328" s="169">
        <v>9</v>
      </c>
    </row>
    <row r="329" spans="1:10" ht="15">
      <c r="A329" s="713" t="s">
        <v>50</v>
      </c>
      <c r="B329" s="714" t="s">
        <v>399</v>
      </c>
      <c r="C329" s="722"/>
      <c r="D329" s="722"/>
      <c r="E329" s="723"/>
      <c r="F329" s="723"/>
      <c r="G329" s="723"/>
      <c r="H329" s="723"/>
      <c r="I329" s="723"/>
      <c r="J329" s="724"/>
    </row>
    <row r="330" spans="1:10" ht="15">
      <c r="A330" s="715" t="s">
        <v>51</v>
      </c>
      <c r="B330" s="94" t="s">
        <v>401</v>
      </c>
      <c r="C330" s="725"/>
      <c r="D330" s="725"/>
      <c r="E330" s="726"/>
      <c r="F330" s="726"/>
      <c r="G330" s="726"/>
      <c r="H330" s="726"/>
      <c r="I330" s="726"/>
      <c r="J330" s="720"/>
    </row>
    <row r="331" spans="1:10" ht="26.25">
      <c r="A331" s="501" t="s">
        <v>644</v>
      </c>
      <c r="B331" s="78" t="s">
        <v>405</v>
      </c>
      <c r="C331" s="727"/>
      <c r="D331" s="728"/>
      <c r="E331" s="729"/>
      <c r="F331" s="729"/>
      <c r="G331" s="729"/>
      <c r="H331" s="729"/>
      <c r="I331" s="729"/>
      <c r="J331" s="730"/>
    </row>
    <row r="332" spans="1:10" ht="15">
      <c r="A332" s="715" t="s">
        <v>52</v>
      </c>
      <c r="B332" s="94" t="s">
        <v>407</v>
      </c>
      <c r="C332" s="725"/>
      <c r="D332" s="725"/>
      <c r="E332" s="726"/>
      <c r="F332" s="726"/>
      <c r="G332" s="726"/>
      <c r="H332" s="726"/>
      <c r="I332" s="726"/>
      <c r="J332" s="720"/>
    </row>
    <row r="333" spans="1:10" ht="15">
      <c r="A333" s="715" t="s">
        <v>53</v>
      </c>
      <c r="B333" s="94" t="s">
        <v>146</v>
      </c>
      <c r="C333" s="725"/>
      <c r="D333" s="725"/>
      <c r="E333" s="726"/>
      <c r="F333" s="726"/>
      <c r="G333" s="726"/>
      <c r="H333" s="726"/>
      <c r="I333" s="726"/>
      <c r="J333" s="720"/>
    </row>
    <row r="334" spans="1:10" ht="15">
      <c r="A334" s="715" t="s">
        <v>54</v>
      </c>
      <c r="B334" s="94" t="s">
        <v>409</v>
      </c>
      <c r="C334" s="725"/>
      <c r="D334" s="725"/>
      <c r="E334" s="726"/>
      <c r="F334" s="726"/>
      <c r="G334" s="726"/>
      <c r="H334" s="726"/>
      <c r="I334" s="726"/>
      <c r="J334" s="720"/>
    </row>
    <row r="335" spans="1:10" ht="15">
      <c r="A335" s="715" t="s">
        <v>55</v>
      </c>
      <c r="B335" s="94" t="s">
        <v>412</v>
      </c>
      <c r="C335" s="725"/>
      <c r="D335" s="725"/>
      <c r="E335" s="726"/>
      <c r="F335" s="726"/>
      <c r="G335" s="726"/>
      <c r="H335" s="726"/>
      <c r="I335" s="726"/>
      <c r="J335" s="720"/>
    </row>
    <row r="336" spans="1:10" ht="15">
      <c r="A336" s="715" t="s">
        <v>56</v>
      </c>
      <c r="B336" s="94" t="s">
        <v>414</v>
      </c>
      <c r="C336" s="725"/>
      <c r="D336" s="725"/>
      <c r="E336" s="726"/>
      <c r="F336" s="726"/>
      <c r="G336" s="726"/>
      <c r="H336" s="726"/>
      <c r="I336" s="726"/>
      <c r="J336" s="720" t="s">
        <v>557</v>
      </c>
    </row>
    <row r="337" spans="1:10" ht="15">
      <c r="A337" s="715" t="s">
        <v>57</v>
      </c>
      <c r="B337" s="94" t="s">
        <v>420</v>
      </c>
      <c r="C337" s="725"/>
      <c r="D337" s="725"/>
      <c r="E337" s="726"/>
      <c r="F337" s="726"/>
      <c r="G337" s="726"/>
      <c r="H337" s="726"/>
      <c r="I337" s="726"/>
      <c r="J337" s="720"/>
    </row>
    <row r="338" spans="1:10" ht="15">
      <c r="A338" s="715" t="s">
        <v>58</v>
      </c>
      <c r="B338" s="94" t="s">
        <v>422</v>
      </c>
      <c r="C338" s="725"/>
      <c r="D338" s="725"/>
      <c r="E338" s="726"/>
      <c r="F338" s="726"/>
      <c r="G338" s="726"/>
      <c r="H338" s="726"/>
      <c r="I338" s="726"/>
      <c r="J338" s="720"/>
    </row>
    <row r="339" spans="1:10" ht="15">
      <c r="A339" s="715" t="s">
        <v>59</v>
      </c>
      <c r="B339" s="94" t="s">
        <v>472</v>
      </c>
      <c r="C339" s="725"/>
      <c r="D339" s="725"/>
      <c r="E339" s="726"/>
      <c r="F339" s="726"/>
      <c r="G339" s="726"/>
      <c r="H339" s="726"/>
      <c r="I339" s="726"/>
      <c r="J339" s="720" t="s">
        <v>557</v>
      </c>
    </row>
    <row r="340" spans="1:10" ht="15">
      <c r="A340" s="715" t="s">
        <v>60</v>
      </c>
      <c r="B340" s="94" t="s">
        <v>473</v>
      </c>
      <c r="C340" s="725"/>
      <c r="D340" s="725"/>
      <c r="E340" s="726"/>
      <c r="F340" s="726"/>
      <c r="G340" s="726"/>
      <c r="H340" s="726"/>
      <c r="I340" s="726"/>
      <c r="J340" s="720"/>
    </row>
    <row r="341" spans="1:10" ht="26.25">
      <c r="A341" s="646" t="s">
        <v>645</v>
      </c>
      <c r="B341" s="716" t="s">
        <v>475</v>
      </c>
      <c r="C341" s="731"/>
      <c r="D341" s="732"/>
      <c r="E341" s="733"/>
      <c r="F341" s="729"/>
      <c r="G341" s="733"/>
      <c r="H341" s="729"/>
      <c r="I341" s="733"/>
      <c r="J341" s="730"/>
    </row>
    <row r="342" spans="1:10" ht="15">
      <c r="A342" s="717" t="s">
        <v>61</v>
      </c>
      <c r="B342" s="718" t="s">
        <v>476</v>
      </c>
      <c r="C342" s="734"/>
      <c r="D342" s="734"/>
      <c r="E342" s="735"/>
      <c r="F342" s="735"/>
      <c r="G342" s="735"/>
      <c r="H342" s="735"/>
      <c r="I342" s="735"/>
      <c r="J342" s="720" t="s">
        <v>557</v>
      </c>
    </row>
    <row r="343" spans="1:10" ht="15" thickBot="1">
      <c r="A343" s="719" t="s">
        <v>62</v>
      </c>
      <c r="B343" s="648" t="s">
        <v>428</v>
      </c>
      <c r="C343" s="736"/>
      <c r="D343" s="736"/>
      <c r="E343" s="737"/>
      <c r="F343" s="737"/>
      <c r="G343" s="737"/>
      <c r="H343" s="737"/>
      <c r="I343" s="737"/>
      <c r="J343" s="721"/>
    </row>
    <row r="344" spans="1:10" ht="15.75" thickBot="1">
      <c r="A344" s="740" t="s">
        <v>642</v>
      </c>
      <c r="B344" s="743" t="s">
        <v>430</v>
      </c>
      <c r="C344" s="741">
        <f aca="true" t="shared" si="38" ref="C344:I344">SUM(C329:C332)+SUM(C334:C343)</f>
        <v>0</v>
      </c>
      <c r="D344" s="741">
        <f t="shared" si="38"/>
        <v>0</v>
      </c>
      <c r="E344" s="741">
        <f t="shared" si="38"/>
        <v>0</v>
      </c>
      <c r="F344" s="741">
        <f t="shared" si="38"/>
        <v>0</v>
      </c>
      <c r="G344" s="741">
        <f t="shared" si="38"/>
        <v>0</v>
      </c>
      <c r="H344" s="741">
        <f t="shared" si="38"/>
        <v>0</v>
      </c>
      <c r="I344" s="741">
        <f t="shared" si="38"/>
        <v>0</v>
      </c>
      <c r="J344" s="742" t="s">
        <v>557</v>
      </c>
    </row>
    <row r="346" spans="1:2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</sheetData>
  <mergeCells count="15">
    <mergeCell ref="A300:J300"/>
    <mergeCell ref="A323:J323"/>
    <mergeCell ref="A208:J208"/>
    <mergeCell ref="A231:J231"/>
    <mergeCell ref="A254:J254"/>
    <mergeCell ref="A277:J277"/>
    <mergeCell ref="A116:J116"/>
    <mergeCell ref="A139:J139"/>
    <mergeCell ref="A162:J162"/>
    <mergeCell ref="A185:J185"/>
    <mergeCell ref="A47:J47"/>
    <mergeCell ref="A70:J70"/>
    <mergeCell ref="A93:J93"/>
    <mergeCell ref="A2:J2"/>
    <mergeCell ref="A25:J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1">
      <selection activeCell="A1" sqref="A1"/>
    </sheetView>
  </sheetViews>
  <sheetFormatPr defaultColWidth="9.00390625" defaultRowHeight="12.75"/>
  <cols>
    <col min="1" max="1" width="40.00390625" style="4" customWidth="1"/>
    <col min="2" max="2" width="5.125" style="4" customWidth="1"/>
    <col min="3" max="3" width="9.00390625" style="4" customWidth="1"/>
    <col min="4" max="4" width="6.875" style="4" customWidth="1"/>
    <col min="5" max="6" width="6.50390625" style="4" customWidth="1"/>
    <col min="7" max="7" width="6.625" style="4" customWidth="1"/>
    <col min="8" max="8" width="6.50390625" style="4" customWidth="1"/>
    <col min="9" max="9" width="5.625" style="4" customWidth="1"/>
    <col min="10" max="10" width="7.375" style="4" customWidth="1"/>
    <col min="11" max="11" width="6.375" style="4" customWidth="1"/>
    <col min="12" max="12" width="5.50390625" style="4" customWidth="1"/>
    <col min="13" max="13" width="7.375" style="4" customWidth="1"/>
    <col min="14" max="15" width="6.50390625" style="4" customWidth="1"/>
    <col min="16" max="16" width="7.00390625" style="4" customWidth="1"/>
    <col min="17" max="17" width="5.625" style="4" customWidth="1"/>
    <col min="18" max="18" width="9.125" style="4" customWidth="1"/>
    <col min="20" max="52" width="9.125" style="4" customWidth="1"/>
  </cols>
  <sheetData>
    <row r="1" spans="1:8" ht="17.25">
      <c r="A1" s="203" t="s">
        <v>376</v>
      </c>
      <c r="B1" s="3"/>
      <c r="D1" s="5"/>
      <c r="E1" s="5"/>
      <c r="F1" s="5"/>
      <c r="G1" s="5"/>
      <c r="H1" s="5"/>
    </row>
    <row r="2" spans="1:4" ht="13.5" thickBot="1">
      <c r="A2" s="93" t="s">
        <v>377</v>
      </c>
      <c r="B2" s="102" t="s">
        <v>442</v>
      </c>
      <c r="C2" s="93"/>
      <c r="D2" s="93" t="s">
        <v>598</v>
      </c>
    </row>
    <row r="3" spans="1:17" ht="12.75">
      <c r="A3" s="7"/>
      <c r="B3" s="8" t="s">
        <v>281</v>
      </c>
      <c r="C3" s="85" t="s">
        <v>283</v>
      </c>
      <c r="D3" s="780" t="s">
        <v>599</v>
      </c>
      <c r="E3" s="780" t="s">
        <v>600</v>
      </c>
      <c r="F3" s="780" t="s">
        <v>601</v>
      </c>
      <c r="G3" s="780" t="s">
        <v>602</v>
      </c>
      <c r="H3" s="780" t="s">
        <v>603</v>
      </c>
      <c r="I3" s="780" t="s">
        <v>604</v>
      </c>
      <c r="J3" s="780" t="s">
        <v>605</v>
      </c>
      <c r="K3" s="780" t="s">
        <v>606</v>
      </c>
      <c r="L3" s="783" t="s">
        <v>607</v>
      </c>
      <c r="M3" s="780" t="s">
        <v>608</v>
      </c>
      <c r="N3" s="780" t="s">
        <v>609</v>
      </c>
      <c r="O3" s="780" t="s">
        <v>610</v>
      </c>
      <c r="P3" s="780" t="s">
        <v>611</v>
      </c>
      <c r="Q3" s="780" t="s">
        <v>612</v>
      </c>
    </row>
    <row r="4" spans="1:17" ht="43.5">
      <c r="A4" s="10" t="s">
        <v>284</v>
      </c>
      <c r="B4" s="432" t="s">
        <v>285</v>
      </c>
      <c r="C4" s="88" t="s">
        <v>287</v>
      </c>
      <c r="D4" s="781"/>
      <c r="E4" s="781"/>
      <c r="F4" s="781"/>
      <c r="G4" s="781"/>
      <c r="H4" s="781"/>
      <c r="I4" s="781"/>
      <c r="J4" s="781"/>
      <c r="K4" s="781"/>
      <c r="L4" s="784"/>
      <c r="M4" s="781"/>
      <c r="N4" s="781"/>
      <c r="O4" s="781"/>
      <c r="P4" s="781"/>
      <c r="Q4" s="781"/>
    </row>
    <row r="5" spans="1:17" ht="32.25" customHeight="1" thickBot="1">
      <c r="A5" s="10"/>
      <c r="B5" s="11"/>
      <c r="C5" s="87" t="s">
        <v>375</v>
      </c>
      <c r="D5" s="782"/>
      <c r="E5" s="782"/>
      <c r="F5" s="782"/>
      <c r="G5" s="782"/>
      <c r="H5" s="782"/>
      <c r="I5" s="782"/>
      <c r="J5" s="782"/>
      <c r="K5" s="782"/>
      <c r="L5" s="785"/>
      <c r="M5" s="782"/>
      <c r="N5" s="782"/>
      <c r="O5" s="782"/>
      <c r="P5" s="782"/>
      <c r="Q5" s="782"/>
    </row>
    <row r="6" spans="1:17" ht="13.5" thickBot="1">
      <c r="A6" s="38">
        <v>1</v>
      </c>
      <c r="B6" s="38">
        <v>2</v>
      </c>
      <c r="C6" s="38">
        <v>4</v>
      </c>
      <c r="D6" s="86">
        <v>5</v>
      </c>
      <c r="E6" s="38">
        <v>6</v>
      </c>
      <c r="F6" s="38">
        <v>7</v>
      </c>
      <c r="G6" s="38">
        <v>8</v>
      </c>
      <c r="H6" s="38">
        <v>9</v>
      </c>
      <c r="I6" s="38">
        <v>10</v>
      </c>
      <c r="J6" s="38">
        <v>11</v>
      </c>
      <c r="K6" s="38"/>
      <c r="L6" s="38"/>
      <c r="M6" s="38"/>
      <c r="N6" s="38">
        <v>12</v>
      </c>
      <c r="O6" s="38">
        <v>13</v>
      </c>
      <c r="P6" s="38">
        <v>14</v>
      </c>
      <c r="Q6" s="38">
        <v>15</v>
      </c>
    </row>
    <row r="7" spans="1:17" ht="12.75" customHeight="1">
      <c r="A7" s="13" t="s">
        <v>288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3.5">
      <c r="A8" s="52" t="s">
        <v>289</v>
      </c>
      <c r="B8" s="39">
        <v>110</v>
      </c>
      <c r="C8" s="185">
        <f>SUM(D8:N8)</f>
        <v>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185">
        <f>SUM(O8:Q8)</f>
        <v>0</v>
      </c>
      <c r="O8" s="48"/>
      <c r="P8" s="48"/>
      <c r="Q8" s="48"/>
    </row>
    <row r="9" spans="1:17" ht="13.5">
      <c r="A9" s="429" t="s">
        <v>290</v>
      </c>
      <c r="B9" s="40">
        <f>------------120</f>
        <v>120</v>
      </c>
      <c r="C9" s="185">
        <f aca="true" t="shared" si="0" ref="C9:C14">SUM(D9:N9)</f>
        <v>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185">
        <f aca="true" t="shared" si="1" ref="N9:N14">SUM(O9:Q9)</f>
        <v>0</v>
      </c>
      <c r="O9" s="48"/>
      <c r="P9" s="48"/>
      <c r="Q9" s="48"/>
    </row>
    <row r="10" spans="1:17" ht="13.5">
      <c r="A10" s="429" t="s">
        <v>291</v>
      </c>
      <c r="B10" s="40">
        <v>130</v>
      </c>
      <c r="C10" s="185">
        <f t="shared" si="0"/>
        <v>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85">
        <f t="shared" si="1"/>
        <v>0</v>
      </c>
      <c r="O10" s="48"/>
      <c r="P10" s="48"/>
      <c r="Q10" s="48"/>
    </row>
    <row r="11" spans="1:17" ht="13.5">
      <c r="A11" s="429" t="s">
        <v>616</v>
      </c>
      <c r="B11" s="40">
        <v>135</v>
      </c>
      <c r="C11" s="185">
        <f t="shared" si="0"/>
        <v>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85">
        <f t="shared" si="1"/>
        <v>0</v>
      </c>
      <c r="O11" s="48"/>
      <c r="P11" s="48"/>
      <c r="Q11" s="48"/>
    </row>
    <row r="12" spans="1:17" ht="13.5">
      <c r="A12" s="52" t="s">
        <v>293</v>
      </c>
      <c r="B12" s="39">
        <v>140</v>
      </c>
      <c r="C12" s="185">
        <f t="shared" si="0"/>
        <v>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85">
        <f t="shared" si="1"/>
        <v>0</v>
      </c>
      <c r="O12" s="48"/>
      <c r="P12" s="48"/>
      <c r="Q12" s="48"/>
    </row>
    <row r="13" spans="1:17" ht="13.5">
      <c r="A13" s="52" t="s">
        <v>294</v>
      </c>
      <c r="B13" s="39">
        <v>145</v>
      </c>
      <c r="C13" s="185">
        <f t="shared" si="0"/>
        <v>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85">
        <f t="shared" si="1"/>
        <v>0</v>
      </c>
      <c r="O13" s="48"/>
      <c r="P13" s="48"/>
      <c r="Q13" s="48"/>
    </row>
    <row r="14" spans="1:17" ht="14.25" thickBot="1">
      <c r="A14" s="429" t="s">
        <v>295</v>
      </c>
      <c r="B14" s="40">
        <f>----------150</f>
        <v>150</v>
      </c>
      <c r="C14" s="185">
        <f t="shared" si="0"/>
        <v>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85">
        <f t="shared" si="1"/>
        <v>0</v>
      </c>
      <c r="O14" s="48"/>
      <c r="P14" s="48"/>
      <c r="Q14" s="48"/>
    </row>
    <row r="15" spans="1:17" ht="14.25" thickBot="1">
      <c r="A15" s="18" t="s">
        <v>296</v>
      </c>
      <c r="B15" s="41">
        <f>----------------------190</f>
        <v>190</v>
      </c>
      <c r="C15" s="59">
        <f>SUM(C8:C14)</f>
        <v>0</v>
      </c>
      <c r="D15" s="59">
        <f aca="true" t="shared" si="2" ref="D15:N15">SUM(D8:D14)</f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0</v>
      </c>
      <c r="K15" s="59">
        <f>SUM(K8:K14)</f>
        <v>0</v>
      </c>
      <c r="L15" s="59">
        <f>SUM(L8:L14)</f>
        <v>0</v>
      </c>
      <c r="M15" s="59">
        <f>SUM(M8:M14)</f>
        <v>0</v>
      </c>
      <c r="N15" s="59">
        <f t="shared" si="2"/>
        <v>0</v>
      </c>
      <c r="O15" s="59">
        <f>SUM(O8:O14)</f>
        <v>0</v>
      </c>
      <c r="P15" s="59">
        <f>SUM(P8:P14)</f>
        <v>0</v>
      </c>
      <c r="Q15" s="59">
        <f>SUM(Q8:Q14)</f>
        <v>0</v>
      </c>
    </row>
    <row r="16" spans="1:17" ht="13.5">
      <c r="A16" s="19" t="s">
        <v>297</v>
      </c>
      <c r="B16" s="42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13.5">
      <c r="A17" s="52" t="s">
        <v>298</v>
      </c>
      <c r="B17" s="39">
        <v>210</v>
      </c>
      <c r="C17" s="58">
        <f>SUM(C19:C25)</f>
        <v>0</v>
      </c>
      <c r="D17" s="58">
        <f aca="true" t="shared" si="3" ref="D17:M17">SUM(D19:D25)</f>
        <v>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8">
        <f>SUM(N19:N25)</f>
        <v>0</v>
      </c>
      <c r="O17" s="58">
        <f>SUM(O19:O25)</f>
        <v>0</v>
      </c>
      <c r="P17" s="58">
        <f>SUM(P19:P25)</f>
        <v>0</v>
      </c>
      <c r="Q17" s="58">
        <f>SUM(Q19:Q25)</f>
        <v>0</v>
      </c>
    </row>
    <row r="18" spans="1:17" ht="11.25" customHeight="1">
      <c r="A18" s="54" t="s">
        <v>299</v>
      </c>
      <c r="B18" s="42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ht="13.5">
      <c r="A19" s="54" t="s">
        <v>613</v>
      </c>
      <c r="B19" s="39">
        <v>211</v>
      </c>
      <c r="C19" s="185">
        <f aca="true" t="shared" si="4" ref="C19:C33">SUM(D19:N19)</f>
        <v>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185">
        <f aca="true" t="shared" si="5" ref="N19:N33">SUM(O19:Q19)</f>
        <v>0</v>
      </c>
      <c r="O19" s="48"/>
      <c r="P19" s="48"/>
      <c r="Q19" s="48"/>
    </row>
    <row r="20" spans="1:17" ht="13.5">
      <c r="A20" s="429" t="s">
        <v>301</v>
      </c>
      <c r="B20" s="40">
        <v>212</v>
      </c>
      <c r="C20" s="185">
        <f t="shared" si="4"/>
        <v>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85">
        <f t="shared" si="5"/>
        <v>0</v>
      </c>
      <c r="O20" s="48"/>
      <c r="P20" s="48"/>
      <c r="Q20" s="48"/>
    </row>
    <row r="21" spans="1:17" ht="13.5">
      <c r="A21" s="429" t="s">
        <v>302</v>
      </c>
      <c r="B21" s="39">
        <v>213</v>
      </c>
      <c r="C21" s="185">
        <f t="shared" si="4"/>
        <v>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85">
        <f t="shared" si="5"/>
        <v>0</v>
      </c>
      <c r="O21" s="48"/>
      <c r="P21" s="48"/>
      <c r="Q21" s="48"/>
    </row>
    <row r="22" spans="1:17" ht="13.5">
      <c r="A22" s="54" t="s">
        <v>614</v>
      </c>
      <c r="B22" s="39">
        <v>214</v>
      </c>
      <c r="C22" s="185">
        <f t="shared" si="4"/>
        <v>0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85">
        <f t="shared" si="5"/>
        <v>0</v>
      </c>
      <c r="O22" s="48"/>
      <c r="P22" s="48"/>
      <c r="Q22" s="48"/>
    </row>
    <row r="23" spans="1:17" ht="13.5">
      <c r="A23" s="429" t="s">
        <v>304</v>
      </c>
      <c r="B23" s="40">
        <v>215</v>
      </c>
      <c r="C23" s="185">
        <f t="shared" si="4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85">
        <f t="shared" si="5"/>
        <v>0</v>
      </c>
      <c r="O23" s="48"/>
      <c r="P23" s="48"/>
      <c r="Q23" s="48"/>
    </row>
    <row r="24" spans="1:17" ht="13.5">
      <c r="A24" s="429" t="s">
        <v>305</v>
      </c>
      <c r="B24" s="40">
        <v>216</v>
      </c>
      <c r="C24" s="185">
        <f t="shared" si="4"/>
        <v>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85">
        <f t="shared" si="5"/>
        <v>0</v>
      </c>
      <c r="O24" s="48"/>
      <c r="P24" s="48"/>
      <c r="Q24" s="48"/>
    </row>
    <row r="25" spans="1:17" ht="13.5">
      <c r="A25" s="429" t="s">
        <v>306</v>
      </c>
      <c r="B25" s="40">
        <v>217</v>
      </c>
      <c r="C25" s="185">
        <f t="shared" si="4"/>
        <v>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85">
        <f t="shared" si="5"/>
        <v>0</v>
      </c>
      <c r="O25" s="48"/>
      <c r="P25" s="48"/>
      <c r="Q25" s="48"/>
    </row>
    <row r="26" spans="1:17" ht="13.5">
      <c r="A26" s="52" t="s">
        <v>615</v>
      </c>
      <c r="B26" s="39">
        <v>220</v>
      </c>
      <c r="C26" s="185">
        <f t="shared" si="4"/>
        <v>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85">
        <f t="shared" si="5"/>
        <v>0</v>
      </c>
      <c r="O26" s="48"/>
      <c r="P26" s="48"/>
      <c r="Q26" s="48"/>
    </row>
    <row r="27" spans="1:17" ht="24">
      <c r="A27" s="53" t="s">
        <v>617</v>
      </c>
      <c r="B27" s="39">
        <f>--------------------230</f>
        <v>230</v>
      </c>
      <c r="C27" s="185">
        <f t="shared" si="4"/>
        <v>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85">
        <f t="shared" si="5"/>
        <v>0</v>
      </c>
      <c r="O27" s="48"/>
      <c r="P27" s="48"/>
      <c r="Q27" s="48"/>
    </row>
    <row r="28" spans="1:17" ht="13.5">
      <c r="A28" s="429" t="s">
        <v>307</v>
      </c>
      <c r="B28" s="39">
        <f>----------231</f>
        <v>231</v>
      </c>
      <c r="C28" s="185">
        <f t="shared" si="4"/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85">
        <f t="shared" si="5"/>
        <v>0</v>
      </c>
      <c r="O28" s="51"/>
      <c r="P28" s="51"/>
      <c r="Q28" s="51"/>
    </row>
    <row r="29" spans="1:17" ht="33.75">
      <c r="A29" s="53" t="s">
        <v>364</v>
      </c>
      <c r="B29" s="39">
        <v>240</v>
      </c>
      <c r="C29" s="185">
        <f t="shared" si="4"/>
        <v>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85">
        <f t="shared" si="5"/>
        <v>0</v>
      </c>
      <c r="O29" s="48"/>
      <c r="P29" s="48"/>
      <c r="Q29" s="48"/>
    </row>
    <row r="30" spans="1:17" ht="13.5">
      <c r="A30" s="54" t="s">
        <v>308</v>
      </c>
      <c r="B30" s="39">
        <f>----------241</f>
        <v>241</v>
      </c>
      <c r="C30" s="185">
        <f t="shared" si="4"/>
        <v>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85">
        <f t="shared" si="5"/>
        <v>0</v>
      </c>
      <c r="O30" s="48"/>
      <c r="P30" s="48"/>
      <c r="Q30" s="48"/>
    </row>
    <row r="31" spans="1:17" ht="13.5">
      <c r="A31" s="429" t="s">
        <v>309</v>
      </c>
      <c r="B31" s="40">
        <v>250</v>
      </c>
      <c r="C31" s="185">
        <f t="shared" si="4"/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85">
        <f t="shared" si="5"/>
        <v>0</v>
      </c>
      <c r="O31" s="51"/>
      <c r="P31" s="51"/>
      <c r="Q31" s="51"/>
    </row>
    <row r="32" spans="1:17" ht="13.5">
      <c r="A32" s="429" t="s">
        <v>310</v>
      </c>
      <c r="B32" s="40">
        <f>------------260</f>
        <v>260</v>
      </c>
      <c r="C32" s="185">
        <f t="shared" si="4"/>
        <v>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85">
        <f t="shared" si="5"/>
        <v>0</v>
      </c>
      <c r="O32" s="48"/>
      <c r="P32" s="48"/>
      <c r="Q32" s="48"/>
    </row>
    <row r="33" spans="1:17" ht="14.25" thickBot="1">
      <c r="A33" s="429" t="s">
        <v>311</v>
      </c>
      <c r="B33" s="40">
        <v>270</v>
      </c>
      <c r="C33" s="185">
        <f t="shared" si="4"/>
        <v>0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85">
        <f t="shared" si="5"/>
        <v>0</v>
      </c>
      <c r="O33" s="48"/>
      <c r="P33" s="48"/>
      <c r="Q33" s="48"/>
    </row>
    <row r="34" spans="1:17" ht="14.25" thickBot="1">
      <c r="A34" s="18" t="s">
        <v>312</v>
      </c>
      <c r="B34" s="41">
        <v>290</v>
      </c>
      <c r="C34" s="59">
        <f>C17+C26+C27+C29+SUM(C31:C33)</f>
        <v>0</v>
      </c>
      <c r="D34" s="59">
        <f aca="true" t="shared" si="6" ref="D34:N34">D17+D26+D27+D29+SUM(D31:D33)</f>
        <v>0</v>
      </c>
      <c r="E34" s="59">
        <f t="shared" si="6"/>
        <v>0</v>
      </c>
      <c r="F34" s="59">
        <f t="shared" si="6"/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>K17+K26+K27+K29+SUM(K31:K33)</f>
        <v>0</v>
      </c>
      <c r="L34" s="59">
        <f>L17+L26+L27+L29+SUM(L31:L33)</f>
        <v>0</v>
      </c>
      <c r="M34" s="59">
        <f>M17+M26+M27+M29+SUM(M31:M33)</f>
        <v>0</v>
      </c>
      <c r="N34" s="59">
        <f t="shared" si="6"/>
        <v>0</v>
      </c>
      <c r="O34" s="59">
        <f>O17+O26+O27+O29+SUM(O31:O33)</f>
        <v>0</v>
      </c>
      <c r="P34" s="59">
        <f>P17+P26+P27+P29+SUM(P31:P33)</f>
        <v>0</v>
      </c>
      <c r="Q34" s="59">
        <f>Q17+Q26+Q27+Q29+SUM(Q31:Q33)</f>
        <v>0</v>
      </c>
    </row>
    <row r="35" spans="1:17" ht="14.25" thickBot="1">
      <c r="A35" s="22" t="s">
        <v>313</v>
      </c>
      <c r="B35" s="41">
        <v>300</v>
      </c>
      <c r="C35" s="59">
        <f>C15+C34</f>
        <v>0</v>
      </c>
      <c r="D35" s="59">
        <f aca="true" t="shared" si="7" ref="D35:N35">D15+D34</f>
        <v>0</v>
      </c>
      <c r="E35" s="59">
        <f t="shared" si="7"/>
        <v>0</v>
      </c>
      <c r="F35" s="59">
        <f t="shared" si="7"/>
        <v>0</v>
      </c>
      <c r="G35" s="59">
        <f t="shared" si="7"/>
        <v>0</v>
      </c>
      <c r="H35" s="59">
        <f t="shared" si="7"/>
        <v>0</v>
      </c>
      <c r="I35" s="59">
        <f t="shared" si="7"/>
        <v>0</v>
      </c>
      <c r="J35" s="59">
        <f t="shared" si="7"/>
        <v>0</v>
      </c>
      <c r="K35" s="59">
        <f>K15+K34</f>
        <v>0</v>
      </c>
      <c r="L35" s="59">
        <f>L15+L34</f>
        <v>0</v>
      </c>
      <c r="M35" s="59">
        <f>M15+M34</f>
        <v>0</v>
      </c>
      <c r="N35" s="59">
        <f t="shared" si="7"/>
        <v>0</v>
      </c>
      <c r="O35" s="59">
        <f>O15+O34</f>
        <v>0</v>
      </c>
      <c r="P35" s="59">
        <f>P15+P34</f>
        <v>0</v>
      </c>
      <c r="Q35" s="59">
        <f>Q15+Q34</f>
        <v>0</v>
      </c>
    </row>
    <row r="36" spans="1:17" ht="12.75">
      <c r="A36" s="23" t="s">
        <v>360</v>
      </c>
      <c r="B36" s="24"/>
      <c r="C36" s="1">
        <f>C15-SUM(C8:C14)</f>
        <v>0</v>
      </c>
      <c r="D36" s="1">
        <f aca="true" t="shared" si="8" ref="D36:J36">D15-SUM(D8:D14)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8"/>
        <v>0</v>
      </c>
      <c r="I36" s="1">
        <f t="shared" si="8"/>
        <v>0</v>
      </c>
      <c r="J36" s="1">
        <f t="shared" si="8"/>
        <v>0</v>
      </c>
      <c r="K36" s="1">
        <f aca="true" t="shared" si="9" ref="K36:Q36">K15-SUM(K8:K14)</f>
        <v>0</v>
      </c>
      <c r="L36" s="1">
        <f t="shared" si="9"/>
        <v>0</v>
      </c>
      <c r="M36" s="1">
        <f t="shared" si="9"/>
        <v>0</v>
      </c>
      <c r="N36" s="1">
        <f t="shared" si="9"/>
        <v>0</v>
      </c>
      <c r="O36" s="1">
        <f t="shared" si="9"/>
        <v>0</v>
      </c>
      <c r="P36" s="1">
        <f t="shared" si="9"/>
        <v>0</v>
      </c>
      <c r="Q36" s="1">
        <f t="shared" si="9"/>
        <v>0</v>
      </c>
    </row>
    <row r="37" spans="1:17" ht="12.75">
      <c r="A37" s="23" t="s">
        <v>361</v>
      </c>
      <c r="B37" s="24"/>
      <c r="C37" s="1">
        <f>C17-SUM(C19:C25)</f>
        <v>0</v>
      </c>
      <c r="D37" s="1">
        <f aca="true" t="shared" si="10" ref="D37:J37">D17-SUM(D19:D25)</f>
        <v>0</v>
      </c>
      <c r="E37" s="1">
        <f t="shared" si="10"/>
        <v>0</v>
      </c>
      <c r="F37" s="1">
        <f t="shared" si="10"/>
        <v>0</v>
      </c>
      <c r="G37" s="1">
        <f t="shared" si="10"/>
        <v>0</v>
      </c>
      <c r="H37" s="1">
        <f t="shared" si="10"/>
        <v>0</v>
      </c>
      <c r="I37" s="1">
        <f t="shared" si="10"/>
        <v>0</v>
      </c>
      <c r="J37" s="1">
        <f t="shared" si="10"/>
        <v>0</v>
      </c>
      <c r="K37" s="1">
        <f aca="true" t="shared" si="11" ref="K37:Q37">K17-SUM(K19:K25)</f>
        <v>0</v>
      </c>
      <c r="L37" s="1">
        <f t="shared" si="11"/>
        <v>0</v>
      </c>
      <c r="M37" s="1">
        <f t="shared" si="11"/>
        <v>0</v>
      </c>
      <c r="N37" s="1">
        <f t="shared" si="11"/>
        <v>0</v>
      </c>
      <c r="O37" s="1">
        <f t="shared" si="11"/>
        <v>0</v>
      </c>
      <c r="P37" s="1">
        <f t="shared" si="11"/>
        <v>0</v>
      </c>
      <c r="Q37" s="1">
        <f t="shared" si="11"/>
        <v>0</v>
      </c>
    </row>
    <row r="38" spans="1:17" ht="12.75">
      <c r="A38" s="23" t="s">
        <v>362</v>
      </c>
      <c r="B38" s="24"/>
      <c r="C38" s="1">
        <f>C34-C17-C26-C27-C29-SUM(C31:C33)</f>
        <v>0</v>
      </c>
      <c r="D38" s="1">
        <f aca="true" t="shared" si="12" ref="D38:J38">D34-D17-D26-D27-D29-SUM(D31:D33)</f>
        <v>0</v>
      </c>
      <c r="E38" s="1">
        <f t="shared" si="12"/>
        <v>0</v>
      </c>
      <c r="F38" s="1">
        <f t="shared" si="12"/>
        <v>0</v>
      </c>
      <c r="G38" s="1">
        <f t="shared" si="12"/>
        <v>0</v>
      </c>
      <c r="H38" s="1">
        <f t="shared" si="12"/>
        <v>0</v>
      </c>
      <c r="I38" s="1">
        <f t="shared" si="12"/>
        <v>0</v>
      </c>
      <c r="J38" s="1">
        <f t="shared" si="12"/>
        <v>0</v>
      </c>
      <c r="K38" s="1">
        <f aca="true" t="shared" si="13" ref="K38:Q38">K34-K17-K26-K27-K29-SUM(K31:K33)</f>
        <v>0</v>
      </c>
      <c r="L38" s="1">
        <f t="shared" si="13"/>
        <v>0</v>
      </c>
      <c r="M38" s="1">
        <f t="shared" si="13"/>
        <v>0</v>
      </c>
      <c r="N38" s="1">
        <f t="shared" si="13"/>
        <v>0</v>
      </c>
      <c r="O38" s="1">
        <f t="shared" si="13"/>
        <v>0</v>
      </c>
      <c r="P38" s="1">
        <f t="shared" si="13"/>
        <v>0</v>
      </c>
      <c r="Q38" s="1">
        <f t="shared" si="13"/>
        <v>0</v>
      </c>
    </row>
    <row r="39" spans="1:17" ht="12.75">
      <c r="A39" s="23" t="s">
        <v>508</v>
      </c>
      <c r="B39" s="24"/>
      <c r="C39" s="1">
        <f>C35-C15-C34</f>
        <v>0</v>
      </c>
      <c r="D39" s="1">
        <f aca="true" t="shared" si="14" ref="D39:J39">D35-D15-D34</f>
        <v>0</v>
      </c>
      <c r="E39" s="1">
        <f t="shared" si="14"/>
        <v>0</v>
      </c>
      <c r="F39" s="1">
        <f t="shared" si="14"/>
        <v>0</v>
      </c>
      <c r="G39" s="1">
        <f t="shared" si="14"/>
        <v>0</v>
      </c>
      <c r="H39" s="1">
        <f t="shared" si="14"/>
        <v>0</v>
      </c>
      <c r="I39" s="1">
        <f t="shared" si="14"/>
        <v>0</v>
      </c>
      <c r="J39" s="1">
        <f t="shared" si="14"/>
        <v>0</v>
      </c>
      <c r="K39" s="1">
        <f aca="true" t="shared" si="15" ref="K39:Q39">K35-K15-K34</f>
        <v>0</v>
      </c>
      <c r="L39" s="1">
        <f t="shared" si="15"/>
        <v>0</v>
      </c>
      <c r="M39" s="1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  <c r="Q39" s="1">
        <f t="shared" si="15"/>
        <v>0</v>
      </c>
    </row>
    <row r="40" spans="1:17" ht="13.5" thickBot="1">
      <c r="A40" s="23"/>
      <c r="B40" s="2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7"/>
      <c r="B41" s="90" t="s">
        <v>281</v>
      </c>
      <c r="C41" s="85" t="s">
        <v>283</v>
      </c>
      <c r="D41" s="780" t="s">
        <v>599</v>
      </c>
      <c r="E41" s="780" t="s">
        <v>600</v>
      </c>
      <c r="F41" s="780" t="s">
        <v>601</v>
      </c>
      <c r="G41" s="780" t="s">
        <v>602</v>
      </c>
      <c r="H41" s="780" t="s">
        <v>603</v>
      </c>
      <c r="I41" s="780" t="s">
        <v>604</v>
      </c>
      <c r="J41" s="780" t="s">
        <v>605</v>
      </c>
      <c r="K41" s="780" t="s">
        <v>606</v>
      </c>
      <c r="L41" s="783" t="s">
        <v>607</v>
      </c>
      <c r="M41" s="780" t="s">
        <v>608</v>
      </c>
      <c r="N41" s="780" t="s">
        <v>609</v>
      </c>
      <c r="O41" s="780" t="s">
        <v>610</v>
      </c>
      <c r="P41" s="780" t="s">
        <v>611</v>
      </c>
      <c r="Q41" s="780" t="s">
        <v>612</v>
      </c>
    </row>
    <row r="42" spans="1:17" ht="23.25">
      <c r="A42" s="10" t="s">
        <v>359</v>
      </c>
      <c r="B42" s="89" t="s">
        <v>285</v>
      </c>
      <c r="C42" s="88" t="s">
        <v>287</v>
      </c>
      <c r="D42" s="781"/>
      <c r="E42" s="781"/>
      <c r="F42" s="781"/>
      <c r="G42" s="781"/>
      <c r="H42" s="781"/>
      <c r="I42" s="781"/>
      <c r="J42" s="781"/>
      <c r="K42" s="781"/>
      <c r="L42" s="784"/>
      <c r="M42" s="781"/>
      <c r="N42" s="781"/>
      <c r="O42" s="781"/>
      <c r="P42" s="781"/>
      <c r="Q42" s="781"/>
    </row>
    <row r="43" spans="1:17" ht="27" thickBot="1">
      <c r="A43" s="92"/>
      <c r="B43" s="89"/>
      <c r="C43" s="87" t="s">
        <v>375</v>
      </c>
      <c r="D43" s="782"/>
      <c r="E43" s="782"/>
      <c r="F43" s="782"/>
      <c r="G43" s="782"/>
      <c r="H43" s="782"/>
      <c r="I43" s="782"/>
      <c r="J43" s="782"/>
      <c r="K43" s="782"/>
      <c r="L43" s="785"/>
      <c r="M43" s="782"/>
      <c r="N43" s="782"/>
      <c r="O43" s="782"/>
      <c r="P43" s="782"/>
      <c r="Q43" s="782"/>
    </row>
    <row r="44" spans="1:17" ht="13.5" thickBot="1">
      <c r="A44" s="38">
        <v>1</v>
      </c>
      <c r="B44" s="91">
        <v>2</v>
      </c>
      <c r="C44" s="38">
        <v>4</v>
      </c>
      <c r="D44" s="86">
        <v>5</v>
      </c>
      <c r="E44" s="38">
        <v>6</v>
      </c>
      <c r="F44" s="38">
        <v>7</v>
      </c>
      <c r="G44" s="38">
        <v>8</v>
      </c>
      <c r="H44" s="38">
        <v>9</v>
      </c>
      <c r="I44" s="38">
        <v>10</v>
      </c>
      <c r="J44" s="38">
        <v>11</v>
      </c>
      <c r="K44" s="38"/>
      <c r="L44" s="38"/>
      <c r="M44" s="38"/>
      <c r="N44" s="38">
        <v>12</v>
      </c>
      <c r="O44" s="38">
        <v>13</v>
      </c>
      <c r="P44" s="38">
        <v>14</v>
      </c>
      <c r="Q44" s="38">
        <v>15</v>
      </c>
    </row>
    <row r="45" spans="1:17" ht="13.5">
      <c r="A45" s="19" t="s">
        <v>314</v>
      </c>
      <c r="B45" s="1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3.5">
      <c r="A46" s="52" t="s">
        <v>315</v>
      </c>
      <c r="B46" s="39">
        <v>410</v>
      </c>
      <c r="C46" s="185">
        <f>SUM(D46:N46)</f>
        <v>0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85">
        <f>SUM(O46:Q46)</f>
        <v>0</v>
      </c>
      <c r="O46" s="48"/>
      <c r="P46" s="48"/>
      <c r="Q46" s="48"/>
    </row>
    <row r="47" spans="1:17" ht="13.5">
      <c r="A47" s="429" t="s">
        <v>316</v>
      </c>
      <c r="B47" s="40">
        <v>411</v>
      </c>
      <c r="C47" s="185">
        <f>SUM(D47:N47)</f>
        <v>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185">
        <f>SUM(O47:Q47)</f>
        <v>0</v>
      </c>
      <c r="O47" s="51"/>
      <c r="P47" s="51"/>
      <c r="Q47" s="51"/>
    </row>
    <row r="48" spans="1:17" ht="13.5">
      <c r="A48" s="54" t="s">
        <v>618</v>
      </c>
      <c r="B48" s="42">
        <v>415</v>
      </c>
      <c r="C48" s="185">
        <f>SUM(D48:N48)</f>
        <v>0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185">
        <f>SUM(O48:Q48)</f>
        <v>0</v>
      </c>
      <c r="O48" s="48"/>
      <c r="P48" s="48"/>
      <c r="Q48" s="48"/>
    </row>
    <row r="49" spans="1:17" ht="13.5">
      <c r="A49" s="429" t="s">
        <v>318</v>
      </c>
      <c r="B49" s="40">
        <v>420</v>
      </c>
      <c r="C49" s="185">
        <f>SUM(D49:N49)</f>
        <v>0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185">
        <f>SUM(O49:Q49)</f>
        <v>0</v>
      </c>
      <c r="O49" s="48"/>
      <c r="P49" s="48"/>
      <c r="Q49" s="48"/>
    </row>
    <row r="50" spans="1:17" ht="13.5">
      <c r="A50" s="429" t="s">
        <v>319</v>
      </c>
      <c r="B50" s="40">
        <v>430</v>
      </c>
      <c r="C50" s="58">
        <f>SUM(C52:C53)</f>
        <v>0</v>
      </c>
      <c r="D50" s="58">
        <f aca="true" t="shared" si="16" ref="D50:M50">SUM(D52:D53)</f>
        <v>0</v>
      </c>
      <c r="E50" s="58">
        <f t="shared" si="16"/>
        <v>0</v>
      </c>
      <c r="F50" s="58">
        <f t="shared" si="16"/>
        <v>0</v>
      </c>
      <c r="G50" s="58">
        <f t="shared" si="16"/>
        <v>0</v>
      </c>
      <c r="H50" s="58">
        <f t="shared" si="16"/>
        <v>0</v>
      </c>
      <c r="I50" s="58">
        <f t="shared" si="16"/>
        <v>0</v>
      </c>
      <c r="J50" s="58">
        <f t="shared" si="16"/>
        <v>0</v>
      </c>
      <c r="K50" s="58">
        <f t="shared" si="16"/>
        <v>0</v>
      </c>
      <c r="L50" s="58">
        <f t="shared" si="16"/>
        <v>0</v>
      </c>
      <c r="M50" s="58">
        <f t="shared" si="16"/>
        <v>0</v>
      </c>
      <c r="N50" s="58">
        <f>SUM(N52:N53)</f>
        <v>0</v>
      </c>
      <c r="O50" s="58">
        <f>SUM(O52:O53)</f>
        <v>0</v>
      </c>
      <c r="P50" s="58">
        <f>SUM(P52:P53)</f>
        <v>0</v>
      </c>
      <c r="Q50" s="58">
        <f>SUM(Q52:Q53)</f>
        <v>0</v>
      </c>
    </row>
    <row r="51" spans="1:17" ht="13.5">
      <c r="A51" s="54" t="s">
        <v>320</v>
      </c>
      <c r="B51" s="42"/>
      <c r="C51" s="18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33"/>
      <c r="O51" s="50"/>
      <c r="P51" s="50"/>
      <c r="Q51" s="50"/>
    </row>
    <row r="52" spans="1:17" ht="15.75" customHeight="1">
      <c r="A52" s="52" t="s">
        <v>619</v>
      </c>
      <c r="B52" s="39">
        <v>431</v>
      </c>
      <c r="C52" s="185">
        <f>SUM(D52:N52)</f>
        <v>0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185">
        <f>SUM(O52:Q52)</f>
        <v>0</v>
      </c>
      <c r="O52" s="48"/>
      <c r="P52" s="48"/>
      <c r="Q52" s="48"/>
    </row>
    <row r="53" spans="1:17" ht="26.25">
      <c r="A53" s="54" t="s">
        <v>373</v>
      </c>
      <c r="B53" s="39">
        <v>432</v>
      </c>
      <c r="C53" s="185">
        <f>SUM(D53:N53)</f>
        <v>0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185">
        <f>SUM(O53:Q53)</f>
        <v>0</v>
      </c>
      <c r="O53" s="48"/>
      <c r="P53" s="48"/>
      <c r="Q53" s="48"/>
    </row>
    <row r="54" spans="1:17" ht="13.5">
      <c r="A54" s="429" t="s">
        <v>321</v>
      </c>
      <c r="B54" s="40">
        <v>450</v>
      </c>
      <c r="C54" s="185">
        <f>SUM(D54:N54)</f>
        <v>0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185">
        <f>SUM(O54:Q54)</f>
        <v>0</v>
      </c>
      <c r="O54" s="48"/>
      <c r="P54" s="48"/>
      <c r="Q54" s="48"/>
    </row>
    <row r="55" spans="1:17" ht="27" thickBot="1">
      <c r="A55" s="429" t="s">
        <v>620</v>
      </c>
      <c r="B55" s="40">
        <v>470</v>
      </c>
      <c r="C55" s="185">
        <f>SUM(D55:N55)</f>
        <v>0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185">
        <f>SUM(O55:Q55)</f>
        <v>0</v>
      </c>
      <c r="O55" s="48"/>
      <c r="P55" s="48"/>
      <c r="Q55" s="48"/>
    </row>
    <row r="56" spans="1:17" ht="14.25" thickBot="1">
      <c r="A56" s="18" t="s">
        <v>323</v>
      </c>
      <c r="B56" s="41">
        <v>490</v>
      </c>
      <c r="C56" s="59">
        <f>C46-C48+C49+C50+C54+C55</f>
        <v>0</v>
      </c>
      <c r="D56" s="59">
        <f aca="true" t="shared" si="17" ref="D56:N56">D46-D48+D49+D50+D54+D55</f>
        <v>0</v>
      </c>
      <c r="E56" s="59">
        <f t="shared" si="17"/>
        <v>0</v>
      </c>
      <c r="F56" s="59">
        <f t="shared" si="17"/>
        <v>0</v>
      </c>
      <c r="G56" s="59">
        <f t="shared" si="17"/>
        <v>0</v>
      </c>
      <c r="H56" s="59">
        <f t="shared" si="17"/>
        <v>0</v>
      </c>
      <c r="I56" s="59">
        <f t="shared" si="17"/>
        <v>0</v>
      </c>
      <c r="J56" s="59">
        <f t="shared" si="17"/>
        <v>0</v>
      </c>
      <c r="K56" s="59">
        <f>K46-K48+K49+K50+K54+K55</f>
        <v>0</v>
      </c>
      <c r="L56" s="59">
        <f>L46-L48+L49+L50+L54+L55</f>
        <v>0</v>
      </c>
      <c r="M56" s="59">
        <f>M46-M48+M49+M50+M54+M55</f>
        <v>0</v>
      </c>
      <c r="N56" s="59">
        <f t="shared" si="17"/>
        <v>0</v>
      </c>
      <c r="O56" s="59">
        <f>O46-O48+O49+O50+O54+O55</f>
        <v>0</v>
      </c>
      <c r="P56" s="59">
        <f>P46-P48+P49+P50+P54+P55</f>
        <v>0</v>
      </c>
      <c r="Q56" s="59">
        <f>Q46-Q48+Q49+Q50+Q54+Q55</f>
        <v>0</v>
      </c>
    </row>
    <row r="57" spans="1:17" ht="13.5">
      <c r="A57" s="19" t="s">
        <v>324</v>
      </c>
      <c r="B57" s="42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3.5">
      <c r="A58" s="52" t="s">
        <v>325</v>
      </c>
      <c r="B58" s="39">
        <v>510</v>
      </c>
      <c r="C58" s="185">
        <f>SUM(D58:N58)</f>
        <v>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185">
        <f>SUM(O58:Q58)</f>
        <v>0</v>
      </c>
      <c r="O58" s="48"/>
      <c r="P58" s="48"/>
      <c r="Q58" s="48"/>
    </row>
    <row r="59" spans="1:17" ht="13.5">
      <c r="A59" s="429" t="s">
        <v>326</v>
      </c>
      <c r="B59" s="40">
        <v>511</v>
      </c>
      <c r="C59" s="185">
        <f>SUM(D59:N59)</f>
        <v>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185">
        <f>SUM(O59:Q59)</f>
        <v>0</v>
      </c>
      <c r="O59" s="48"/>
      <c r="P59" s="48"/>
      <c r="Q59" s="48"/>
    </row>
    <row r="60" spans="1:17" ht="13.5">
      <c r="A60" s="429" t="s">
        <v>327</v>
      </c>
      <c r="B60" s="40">
        <v>515</v>
      </c>
      <c r="C60" s="185">
        <f>SUM(D60:N60)</f>
        <v>0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185">
        <f>SUM(O60:Q60)</f>
        <v>0</v>
      </c>
      <c r="O60" s="48"/>
      <c r="P60" s="48"/>
      <c r="Q60" s="48"/>
    </row>
    <row r="61" spans="1:17" ht="14.25" thickBot="1">
      <c r="A61" s="429" t="s">
        <v>328</v>
      </c>
      <c r="B61" s="40">
        <v>520</v>
      </c>
      <c r="C61" s="185">
        <f>SUM(D61:N61)</f>
        <v>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185">
        <f>SUM(O61:Q61)</f>
        <v>0</v>
      </c>
      <c r="O61" s="48"/>
      <c r="P61" s="48"/>
      <c r="Q61" s="48"/>
    </row>
    <row r="62" spans="1:17" ht="14.25" thickBot="1">
      <c r="A62" s="18" t="s">
        <v>329</v>
      </c>
      <c r="B62" s="41">
        <v>590</v>
      </c>
      <c r="C62" s="59">
        <f>C58+C60+C61</f>
        <v>0</v>
      </c>
      <c r="D62" s="59">
        <f aca="true" t="shared" si="18" ref="D62:N62">D58+D60+D61</f>
        <v>0</v>
      </c>
      <c r="E62" s="59">
        <f t="shared" si="18"/>
        <v>0</v>
      </c>
      <c r="F62" s="59">
        <f t="shared" si="18"/>
        <v>0</v>
      </c>
      <c r="G62" s="59">
        <f t="shared" si="18"/>
        <v>0</v>
      </c>
      <c r="H62" s="59">
        <f t="shared" si="18"/>
        <v>0</v>
      </c>
      <c r="I62" s="59">
        <f t="shared" si="18"/>
        <v>0</v>
      </c>
      <c r="J62" s="59">
        <f t="shared" si="18"/>
        <v>0</v>
      </c>
      <c r="K62" s="59">
        <f>K58+K60+K61</f>
        <v>0</v>
      </c>
      <c r="L62" s="59">
        <f>L58+L60+L61</f>
        <v>0</v>
      </c>
      <c r="M62" s="59">
        <f>M58+M60+M61</f>
        <v>0</v>
      </c>
      <c r="N62" s="59">
        <f t="shared" si="18"/>
        <v>0</v>
      </c>
      <c r="O62" s="59">
        <f>O58+O60+O61</f>
        <v>0</v>
      </c>
      <c r="P62" s="59">
        <f>P58+P60+P61</f>
        <v>0</v>
      </c>
      <c r="Q62" s="59">
        <f>Q58+Q60+Q61</f>
        <v>0</v>
      </c>
    </row>
    <row r="63" spans="1:17" ht="13.5">
      <c r="A63" s="25" t="s">
        <v>330</v>
      </c>
      <c r="B63" s="42"/>
      <c r="C63" s="18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3.5">
      <c r="A64" s="52" t="s">
        <v>331</v>
      </c>
      <c r="B64" s="39">
        <v>610</v>
      </c>
      <c r="C64" s="185">
        <f>SUM(D64:N64)</f>
        <v>0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185">
        <f>SUM(O64:Q64)</f>
        <v>0</v>
      </c>
      <c r="O64" s="48"/>
      <c r="P64" s="48"/>
      <c r="Q64" s="48"/>
    </row>
    <row r="65" spans="1:17" ht="13.5">
      <c r="A65" s="429" t="s">
        <v>326</v>
      </c>
      <c r="B65" s="40">
        <v>611</v>
      </c>
      <c r="C65" s="185">
        <f>SUM(D65:N65)</f>
        <v>0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185">
        <f>SUM(O65:Q65)</f>
        <v>0</v>
      </c>
      <c r="O65" s="48"/>
      <c r="P65" s="48"/>
      <c r="Q65" s="48"/>
    </row>
    <row r="66" spans="1:17" ht="13.5">
      <c r="A66" s="429" t="s">
        <v>332</v>
      </c>
      <c r="B66" s="40">
        <v>620</v>
      </c>
      <c r="C66" s="58">
        <f>SUM(C68:C72)</f>
        <v>0</v>
      </c>
      <c r="D66" s="58">
        <f aca="true" t="shared" si="19" ref="D66:M66">SUM(D68:D72)</f>
        <v>0</v>
      </c>
      <c r="E66" s="58">
        <f t="shared" si="19"/>
        <v>0</v>
      </c>
      <c r="F66" s="58">
        <f t="shared" si="19"/>
        <v>0</v>
      </c>
      <c r="G66" s="58">
        <f t="shared" si="19"/>
        <v>0</v>
      </c>
      <c r="H66" s="58">
        <f t="shared" si="19"/>
        <v>0</v>
      </c>
      <c r="I66" s="58">
        <f t="shared" si="19"/>
        <v>0</v>
      </c>
      <c r="J66" s="58">
        <f t="shared" si="19"/>
        <v>0</v>
      </c>
      <c r="K66" s="58">
        <f t="shared" si="19"/>
        <v>0</v>
      </c>
      <c r="L66" s="58">
        <f t="shared" si="19"/>
        <v>0</v>
      </c>
      <c r="M66" s="58">
        <f t="shared" si="19"/>
        <v>0</v>
      </c>
      <c r="N66" s="58">
        <f>SUM(N68:N72)</f>
        <v>0</v>
      </c>
      <c r="O66" s="58">
        <f>SUM(O68:O72)</f>
        <v>0</v>
      </c>
      <c r="P66" s="58">
        <f>SUM(P68:P72)</f>
        <v>0</v>
      </c>
      <c r="Q66" s="58">
        <f>SUM(Q68:Q72)</f>
        <v>0</v>
      </c>
    </row>
    <row r="67" spans="1:17" ht="13.5">
      <c r="A67" s="54" t="s">
        <v>333</v>
      </c>
      <c r="B67" s="42"/>
      <c r="C67" s="18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3.5">
      <c r="A68" s="52" t="s">
        <v>334</v>
      </c>
      <c r="B68" s="39">
        <v>621</v>
      </c>
      <c r="C68" s="185">
        <f aca="true" t="shared" si="20" ref="C68:C76">SUM(D68:N68)</f>
        <v>0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185">
        <f aca="true" t="shared" si="21" ref="N68:N76">SUM(O68:Q68)</f>
        <v>0</v>
      </c>
      <c r="O68" s="48"/>
      <c r="P68" s="48"/>
      <c r="Q68" s="48"/>
    </row>
    <row r="69" spans="1:17" ht="13.5">
      <c r="A69" s="429" t="s">
        <v>621</v>
      </c>
      <c r="B69" s="39">
        <v>624</v>
      </c>
      <c r="C69" s="185">
        <f t="shared" si="20"/>
        <v>0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185">
        <f t="shared" si="21"/>
        <v>0</v>
      </c>
      <c r="O69" s="48"/>
      <c r="P69" s="48"/>
      <c r="Q69" s="48"/>
    </row>
    <row r="70" spans="1:17" ht="26.25">
      <c r="A70" s="52" t="s">
        <v>374</v>
      </c>
      <c r="B70" s="39">
        <v>625</v>
      </c>
      <c r="C70" s="185">
        <f t="shared" si="20"/>
        <v>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185">
        <f t="shared" si="21"/>
        <v>0</v>
      </c>
      <c r="O70" s="48"/>
      <c r="P70" s="48"/>
      <c r="Q70" s="48"/>
    </row>
    <row r="71" spans="1:17" ht="13.5">
      <c r="A71" s="429" t="s">
        <v>337</v>
      </c>
      <c r="B71" s="40">
        <v>626</v>
      </c>
      <c r="C71" s="185">
        <f t="shared" si="20"/>
        <v>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185">
        <f t="shared" si="21"/>
        <v>0</v>
      </c>
      <c r="O71" s="48"/>
      <c r="P71" s="48"/>
      <c r="Q71" s="48"/>
    </row>
    <row r="72" spans="1:17" ht="13.5">
      <c r="A72" s="429" t="s">
        <v>338</v>
      </c>
      <c r="B72" s="40">
        <v>627</v>
      </c>
      <c r="C72" s="185">
        <f t="shared" si="20"/>
        <v>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185">
        <f t="shared" si="21"/>
        <v>0</v>
      </c>
      <c r="O72" s="51"/>
      <c r="P72" s="51"/>
      <c r="Q72" s="51"/>
    </row>
    <row r="73" spans="1:17" ht="26.25">
      <c r="A73" s="54" t="s">
        <v>365</v>
      </c>
      <c r="B73" s="42">
        <v>630</v>
      </c>
      <c r="C73" s="185">
        <f t="shared" si="20"/>
        <v>0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185">
        <f t="shared" si="21"/>
        <v>0</v>
      </c>
      <c r="O73" s="48"/>
      <c r="P73" s="48"/>
      <c r="Q73" s="48"/>
    </row>
    <row r="74" spans="1:17" ht="13.5">
      <c r="A74" s="429" t="s">
        <v>339</v>
      </c>
      <c r="B74" s="40">
        <f>----------640</f>
        <v>640</v>
      </c>
      <c r="C74" s="185">
        <f t="shared" si="20"/>
        <v>0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185">
        <f t="shared" si="21"/>
        <v>0</v>
      </c>
      <c r="O74" s="48"/>
      <c r="P74" s="48"/>
      <c r="Q74" s="48"/>
    </row>
    <row r="75" spans="1:17" ht="13.5">
      <c r="A75" s="429" t="s">
        <v>340</v>
      </c>
      <c r="B75" s="40">
        <v>650</v>
      </c>
      <c r="C75" s="185">
        <f t="shared" si="20"/>
        <v>0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185">
        <f t="shared" si="21"/>
        <v>0</v>
      </c>
      <c r="O75" s="48"/>
      <c r="P75" s="48"/>
      <c r="Q75" s="48"/>
    </row>
    <row r="76" spans="1:17" ht="14.25" thickBot="1">
      <c r="A76" s="429" t="s">
        <v>341</v>
      </c>
      <c r="B76" s="40">
        <v>660</v>
      </c>
      <c r="C76" s="185">
        <f t="shared" si="20"/>
        <v>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185">
        <f t="shared" si="21"/>
        <v>0</v>
      </c>
      <c r="O76" s="51"/>
      <c r="P76" s="51"/>
      <c r="Q76" s="51"/>
    </row>
    <row r="77" spans="1:17" ht="14.25" thickBot="1">
      <c r="A77" s="18" t="s">
        <v>342</v>
      </c>
      <c r="B77" s="41">
        <v>690</v>
      </c>
      <c r="C77" s="59">
        <f>SUM(C64+C66)+SUM(C73:C76)</f>
        <v>0</v>
      </c>
      <c r="D77" s="49">
        <f aca="true" t="shared" si="22" ref="D77:N77">SUM(D64+D66)+SUM(D73:D76)</f>
        <v>0</v>
      </c>
      <c r="E77" s="49">
        <f t="shared" si="22"/>
        <v>0</v>
      </c>
      <c r="F77" s="49">
        <f t="shared" si="22"/>
        <v>0</v>
      </c>
      <c r="G77" s="49">
        <f t="shared" si="22"/>
        <v>0</v>
      </c>
      <c r="H77" s="49">
        <f t="shared" si="22"/>
        <v>0</v>
      </c>
      <c r="I77" s="49">
        <f t="shared" si="22"/>
        <v>0</v>
      </c>
      <c r="J77" s="49">
        <f t="shared" si="22"/>
        <v>0</v>
      </c>
      <c r="K77" s="49">
        <f>SUM(K64+K66)+SUM(K73:K76)</f>
        <v>0</v>
      </c>
      <c r="L77" s="49">
        <f>SUM(L64+L66)+SUM(L73:L76)</f>
        <v>0</v>
      </c>
      <c r="M77" s="49">
        <f>SUM(M64+M66)+SUM(M73:M76)</f>
        <v>0</v>
      </c>
      <c r="N77" s="49">
        <f t="shared" si="22"/>
        <v>0</v>
      </c>
      <c r="O77" s="49">
        <f>SUM(O64+O66)+SUM(O73:O76)</f>
        <v>0</v>
      </c>
      <c r="P77" s="49">
        <f>SUM(P64+P66)+SUM(P73:P76)</f>
        <v>0</v>
      </c>
      <c r="Q77" s="49">
        <f>SUM(Q64+Q66)+SUM(Q73:Q76)</f>
        <v>0</v>
      </c>
    </row>
    <row r="78" spans="1:17" ht="14.25" thickBot="1">
      <c r="A78" s="22" t="s">
        <v>343</v>
      </c>
      <c r="B78" s="41">
        <v>700</v>
      </c>
      <c r="C78" s="59">
        <f>C56+C62+C77</f>
        <v>0</v>
      </c>
      <c r="D78" s="49">
        <f aca="true" t="shared" si="23" ref="D78:N78">D56+D62+D77</f>
        <v>0</v>
      </c>
      <c r="E78" s="49">
        <f t="shared" si="23"/>
        <v>0</v>
      </c>
      <c r="F78" s="49">
        <f t="shared" si="23"/>
        <v>0</v>
      </c>
      <c r="G78" s="49">
        <f t="shared" si="23"/>
        <v>0</v>
      </c>
      <c r="H78" s="49">
        <f t="shared" si="23"/>
        <v>0</v>
      </c>
      <c r="I78" s="49">
        <f t="shared" si="23"/>
        <v>0</v>
      </c>
      <c r="J78" s="49">
        <f t="shared" si="23"/>
        <v>0</v>
      </c>
      <c r="K78" s="49">
        <f>K56+K62+K77</f>
        <v>0</v>
      </c>
      <c r="L78" s="49">
        <f>L56+L62+L77</f>
        <v>0</v>
      </c>
      <c r="M78" s="49">
        <f>M56+M62+M77</f>
        <v>0</v>
      </c>
      <c r="N78" s="49">
        <f t="shared" si="23"/>
        <v>0</v>
      </c>
      <c r="O78" s="49">
        <f>O56+O62+O77</f>
        <v>0</v>
      </c>
      <c r="P78" s="49">
        <f>P56+P62+P77</f>
        <v>0</v>
      </c>
      <c r="Q78" s="49">
        <f>Q56+Q62+Q77</f>
        <v>0</v>
      </c>
    </row>
    <row r="79" spans="1:17" ht="12.75">
      <c r="A79" s="23" t="s">
        <v>366</v>
      </c>
      <c r="B79" s="24"/>
      <c r="C79" s="1">
        <f>C50-SUM(C52:C53)</f>
        <v>0</v>
      </c>
      <c r="D79" s="1">
        <f aca="true" t="shared" si="24" ref="D79:J79">D50-SUM(D52:D53)</f>
        <v>0</v>
      </c>
      <c r="E79" s="1">
        <f t="shared" si="24"/>
        <v>0</v>
      </c>
      <c r="F79" s="1">
        <f t="shared" si="24"/>
        <v>0</v>
      </c>
      <c r="G79" s="1">
        <f t="shared" si="24"/>
        <v>0</v>
      </c>
      <c r="H79" s="1">
        <f t="shared" si="24"/>
        <v>0</v>
      </c>
      <c r="I79" s="1">
        <f t="shared" si="24"/>
        <v>0</v>
      </c>
      <c r="J79" s="1">
        <f t="shared" si="24"/>
        <v>0</v>
      </c>
      <c r="K79" s="1">
        <f aca="true" t="shared" si="25" ref="K79:Q79">K50-SUM(K52:K53)</f>
        <v>0</v>
      </c>
      <c r="L79" s="1">
        <f t="shared" si="25"/>
        <v>0</v>
      </c>
      <c r="M79" s="1">
        <f t="shared" si="25"/>
        <v>0</v>
      </c>
      <c r="N79" s="1">
        <f t="shared" si="25"/>
        <v>0</v>
      </c>
      <c r="O79" s="1">
        <f t="shared" si="25"/>
        <v>0</v>
      </c>
      <c r="P79" s="1">
        <f t="shared" si="25"/>
        <v>0</v>
      </c>
      <c r="Q79" s="1">
        <f t="shared" si="25"/>
        <v>0</v>
      </c>
    </row>
    <row r="80" spans="1:17" ht="12.75">
      <c r="A80" s="23" t="s">
        <v>367</v>
      </c>
      <c r="B80" s="24"/>
      <c r="C80" s="1">
        <f>C56-C46+C48-C49-C50-C54-C55</f>
        <v>0</v>
      </c>
      <c r="D80" s="1">
        <f aca="true" t="shared" si="26" ref="D80:J80">D56-D46+D48-D49-D50-D54-D55</f>
        <v>0</v>
      </c>
      <c r="E80" s="1">
        <f t="shared" si="26"/>
        <v>0</v>
      </c>
      <c r="F80" s="1">
        <f t="shared" si="26"/>
        <v>0</v>
      </c>
      <c r="G80" s="1">
        <f t="shared" si="26"/>
        <v>0</v>
      </c>
      <c r="H80" s="1">
        <f t="shared" si="26"/>
        <v>0</v>
      </c>
      <c r="I80" s="1">
        <f t="shared" si="26"/>
        <v>0</v>
      </c>
      <c r="J80" s="1">
        <f t="shared" si="26"/>
        <v>0</v>
      </c>
      <c r="K80" s="1">
        <f aca="true" t="shared" si="27" ref="K80:Q80">K56-K46+K48-K49-K50-K54-K55</f>
        <v>0</v>
      </c>
      <c r="L80" s="1">
        <f t="shared" si="27"/>
        <v>0</v>
      </c>
      <c r="M80" s="1">
        <f t="shared" si="27"/>
        <v>0</v>
      </c>
      <c r="N80" s="1">
        <f t="shared" si="27"/>
        <v>0</v>
      </c>
      <c r="O80" s="1">
        <f t="shared" si="27"/>
        <v>0</v>
      </c>
      <c r="P80" s="1">
        <f t="shared" si="27"/>
        <v>0</v>
      </c>
      <c r="Q80" s="1">
        <f t="shared" si="27"/>
        <v>0</v>
      </c>
    </row>
    <row r="81" spans="1:17" ht="12.75">
      <c r="A81" s="23" t="s">
        <v>368</v>
      </c>
      <c r="B81" s="24"/>
      <c r="C81" s="1">
        <f>C62-C58-C60-C61</f>
        <v>0</v>
      </c>
      <c r="D81" s="1">
        <f aca="true" t="shared" si="28" ref="D81:J81">D62-D58-D60-D61</f>
        <v>0</v>
      </c>
      <c r="E81" s="1">
        <f t="shared" si="28"/>
        <v>0</v>
      </c>
      <c r="F81" s="1">
        <f t="shared" si="28"/>
        <v>0</v>
      </c>
      <c r="G81" s="1">
        <f t="shared" si="28"/>
        <v>0</v>
      </c>
      <c r="H81" s="1">
        <f t="shared" si="28"/>
        <v>0</v>
      </c>
      <c r="I81" s="1">
        <f t="shared" si="28"/>
        <v>0</v>
      </c>
      <c r="J81" s="1">
        <f t="shared" si="28"/>
        <v>0</v>
      </c>
      <c r="K81" s="1">
        <f aca="true" t="shared" si="29" ref="K81:Q81">K62-K58-K60-K61</f>
        <v>0</v>
      </c>
      <c r="L81" s="1">
        <f t="shared" si="29"/>
        <v>0</v>
      </c>
      <c r="M81" s="1">
        <f t="shared" si="29"/>
        <v>0</v>
      </c>
      <c r="N81" s="1">
        <f t="shared" si="29"/>
        <v>0</v>
      </c>
      <c r="O81" s="1">
        <f t="shared" si="29"/>
        <v>0</v>
      </c>
      <c r="P81" s="1">
        <f t="shared" si="29"/>
        <v>0</v>
      </c>
      <c r="Q81" s="1">
        <f t="shared" si="29"/>
        <v>0</v>
      </c>
    </row>
    <row r="82" spans="1:17" ht="12.75">
      <c r="A82" s="23" t="s">
        <v>369</v>
      </c>
      <c r="B82" s="24"/>
      <c r="C82" s="1">
        <f>C66-SUM(C68:C72)</f>
        <v>0</v>
      </c>
      <c r="D82" s="1">
        <f aca="true" t="shared" si="30" ref="D82:J82">D66-SUM(D68:D72)</f>
        <v>0</v>
      </c>
      <c r="E82" s="1">
        <f t="shared" si="30"/>
        <v>0</v>
      </c>
      <c r="F82" s="1">
        <f t="shared" si="30"/>
        <v>0</v>
      </c>
      <c r="G82" s="1">
        <f t="shared" si="30"/>
        <v>0</v>
      </c>
      <c r="H82" s="1">
        <f t="shared" si="30"/>
        <v>0</v>
      </c>
      <c r="I82" s="1">
        <f t="shared" si="30"/>
        <v>0</v>
      </c>
      <c r="J82" s="1">
        <f t="shared" si="30"/>
        <v>0</v>
      </c>
      <c r="K82" s="1">
        <f aca="true" t="shared" si="31" ref="K82:Q82">K66-SUM(K68:K72)</f>
        <v>0</v>
      </c>
      <c r="L82" s="1">
        <f t="shared" si="31"/>
        <v>0</v>
      </c>
      <c r="M82" s="1">
        <f t="shared" si="31"/>
        <v>0</v>
      </c>
      <c r="N82" s="1">
        <f t="shared" si="31"/>
        <v>0</v>
      </c>
      <c r="O82" s="1">
        <f t="shared" si="31"/>
        <v>0</v>
      </c>
      <c r="P82" s="1">
        <f t="shared" si="31"/>
        <v>0</v>
      </c>
      <c r="Q82" s="1">
        <f t="shared" si="31"/>
        <v>0</v>
      </c>
    </row>
    <row r="83" spans="1:17" ht="12.75">
      <c r="A83" s="23" t="s">
        <v>370</v>
      </c>
      <c r="B83" s="24"/>
      <c r="C83" s="1">
        <f>C77-C64-C66-C73-C74-C75-C76</f>
        <v>0</v>
      </c>
      <c r="D83" s="1">
        <f aca="true" t="shared" si="32" ref="D83:J83">D77-D64-D66-D73-D74-D75-D76</f>
        <v>0</v>
      </c>
      <c r="E83" s="1">
        <f t="shared" si="32"/>
        <v>0</v>
      </c>
      <c r="F83" s="1">
        <f t="shared" si="32"/>
        <v>0</v>
      </c>
      <c r="G83" s="1">
        <f t="shared" si="32"/>
        <v>0</v>
      </c>
      <c r="H83" s="1">
        <f t="shared" si="32"/>
        <v>0</v>
      </c>
      <c r="I83" s="1">
        <f t="shared" si="32"/>
        <v>0</v>
      </c>
      <c r="J83" s="1">
        <f t="shared" si="32"/>
        <v>0</v>
      </c>
      <c r="K83" s="1">
        <f aca="true" t="shared" si="33" ref="K83:Q83">K77-K64-K66-K73-K74-K75-K76</f>
        <v>0</v>
      </c>
      <c r="L83" s="1">
        <f t="shared" si="33"/>
        <v>0</v>
      </c>
      <c r="M83" s="1">
        <f t="shared" si="33"/>
        <v>0</v>
      </c>
      <c r="N83" s="1">
        <f t="shared" si="33"/>
        <v>0</v>
      </c>
      <c r="O83" s="1">
        <f t="shared" si="33"/>
        <v>0</v>
      </c>
      <c r="P83" s="1">
        <f t="shared" si="33"/>
        <v>0</v>
      </c>
      <c r="Q83" s="1">
        <f t="shared" si="33"/>
        <v>0</v>
      </c>
    </row>
    <row r="84" spans="1:17" ht="12.75">
      <c r="A84" s="23" t="s">
        <v>371</v>
      </c>
      <c r="B84" s="24"/>
      <c r="C84" s="1">
        <f>C78-C56-C62-C77</f>
        <v>0</v>
      </c>
      <c r="D84" s="1">
        <f aca="true" t="shared" si="34" ref="D84:J84">D78-D56-D62-D77</f>
        <v>0</v>
      </c>
      <c r="E84" s="1">
        <f t="shared" si="34"/>
        <v>0</v>
      </c>
      <c r="F84" s="1">
        <f t="shared" si="34"/>
        <v>0</v>
      </c>
      <c r="G84" s="1">
        <f t="shared" si="34"/>
        <v>0</v>
      </c>
      <c r="H84" s="1">
        <f t="shared" si="34"/>
        <v>0</v>
      </c>
      <c r="I84" s="1">
        <f t="shared" si="34"/>
        <v>0</v>
      </c>
      <c r="J84" s="1">
        <f t="shared" si="34"/>
        <v>0</v>
      </c>
      <c r="K84" s="1">
        <f aca="true" t="shared" si="35" ref="K84:Q84">K78-K56-K62-K77</f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t="shared" si="35"/>
        <v>0</v>
      </c>
      <c r="Q84" s="1">
        <f t="shared" si="35"/>
        <v>0</v>
      </c>
    </row>
    <row r="85" spans="1:17" ht="12.75">
      <c r="A85" s="23" t="s">
        <v>372</v>
      </c>
      <c r="B85" s="24"/>
      <c r="C85" s="1">
        <f aca="true" t="shared" si="36" ref="C85:N85">C35-C78</f>
        <v>0</v>
      </c>
      <c r="D85" s="1">
        <f t="shared" si="36"/>
        <v>0</v>
      </c>
      <c r="E85" s="1">
        <f t="shared" si="36"/>
        <v>0</v>
      </c>
      <c r="F85" s="1">
        <f t="shared" si="36"/>
        <v>0</v>
      </c>
      <c r="G85" s="1">
        <f t="shared" si="36"/>
        <v>0</v>
      </c>
      <c r="H85" s="1">
        <f t="shared" si="36"/>
        <v>0</v>
      </c>
      <c r="I85" s="1">
        <f t="shared" si="36"/>
        <v>0</v>
      </c>
      <c r="J85" s="1">
        <f t="shared" si="36"/>
        <v>0</v>
      </c>
      <c r="K85" s="1">
        <f>K35-K78</f>
        <v>0</v>
      </c>
      <c r="L85" s="1">
        <f>L35-L78</f>
        <v>0</v>
      </c>
      <c r="M85" s="1">
        <f>M35-M78</f>
        <v>0</v>
      </c>
      <c r="N85" s="1">
        <f t="shared" si="36"/>
        <v>0</v>
      </c>
      <c r="O85" s="1">
        <f>O35-O78</f>
        <v>0</v>
      </c>
      <c r="P85" s="1">
        <f>P35-P78</f>
        <v>0</v>
      </c>
      <c r="Q85" s="1">
        <f>Q35-Q78</f>
        <v>0</v>
      </c>
    </row>
    <row r="86" spans="1:17" ht="13.5" thickBot="1">
      <c r="A86" s="23"/>
      <c r="B86" s="2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>
      <c r="A87" s="7"/>
      <c r="B87" s="90" t="s">
        <v>281</v>
      </c>
      <c r="C87" s="85" t="s">
        <v>283</v>
      </c>
      <c r="D87" s="780" t="s">
        <v>599</v>
      </c>
      <c r="E87" s="780" t="s">
        <v>600</v>
      </c>
      <c r="F87" s="780" t="s">
        <v>601</v>
      </c>
      <c r="G87" s="780" t="s">
        <v>602</v>
      </c>
      <c r="H87" s="780" t="s">
        <v>603</v>
      </c>
      <c r="I87" s="780" t="s">
        <v>604</v>
      </c>
      <c r="J87" s="780" t="s">
        <v>605</v>
      </c>
      <c r="K87" s="780" t="s">
        <v>606</v>
      </c>
      <c r="L87" s="783" t="s">
        <v>607</v>
      </c>
      <c r="M87" s="780" t="s">
        <v>608</v>
      </c>
      <c r="N87" s="780" t="s">
        <v>609</v>
      </c>
      <c r="O87" s="780" t="s">
        <v>610</v>
      </c>
      <c r="P87" s="780" t="s">
        <v>611</v>
      </c>
      <c r="Q87" s="780" t="s">
        <v>612</v>
      </c>
    </row>
    <row r="88" spans="1:17" ht="23.25">
      <c r="A88" s="10"/>
      <c r="B88" s="89" t="s">
        <v>285</v>
      </c>
      <c r="C88" s="88" t="s">
        <v>287</v>
      </c>
      <c r="D88" s="781"/>
      <c r="E88" s="781"/>
      <c r="F88" s="781"/>
      <c r="G88" s="781"/>
      <c r="H88" s="781"/>
      <c r="I88" s="781"/>
      <c r="J88" s="781"/>
      <c r="K88" s="781"/>
      <c r="L88" s="784"/>
      <c r="M88" s="781"/>
      <c r="N88" s="781"/>
      <c r="O88" s="781"/>
      <c r="P88" s="781"/>
      <c r="Q88" s="781"/>
    </row>
    <row r="89" spans="1:17" ht="27" thickBot="1">
      <c r="A89" s="92"/>
      <c r="B89" s="89"/>
      <c r="C89" s="87" t="s">
        <v>375</v>
      </c>
      <c r="D89" s="782"/>
      <c r="E89" s="782"/>
      <c r="F89" s="782"/>
      <c r="G89" s="782"/>
      <c r="H89" s="782"/>
      <c r="I89" s="782"/>
      <c r="J89" s="782"/>
      <c r="K89" s="782"/>
      <c r="L89" s="785"/>
      <c r="M89" s="782"/>
      <c r="N89" s="782"/>
      <c r="O89" s="782"/>
      <c r="P89" s="782"/>
      <c r="Q89" s="782"/>
    </row>
    <row r="90" spans="1:17" ht="13.5" thickBot="1">
      <c r="A90" s="38">
        <v>1</v>
      </c>
      <c r="B90" s="91">
        <v>2</v>
      </c>
      <c r="C90" s="38">
        <v>4</v>
      </c>
      <c r="D90" s="86">
        <v>5</v>
      </c>
      <c r="E90" s="38">
        <v>6</v>
      </c>
      <c r="F90" s="38">
        <v>7</v>
      </c>
      <c r="G90" s="38">
        <v>8</v>
      </c>
      <c r="H90" s="38">
        <v>9</v>
      </c>
      <c r="I90" s="38">
        <v>10</v>
      </c>
      <c r="J90" s="38">
        <v>11</v>
      </c>
      <c r="K90" s="38"/>
      <c r="L90" s="38"/>
      <c r="M90" s="38"/>
      <c r="N90" s="38">
        <v>12</v>
      </c>
      <c r="O90" s="38">
        <v>13</v>
      </c>
      <c r="P90" s="38">
        <v>14</v>
      </c>
      <c r="Q90" s="38">
        <v>15</v>
      </c>
    </row>
    <row r="91" spans="1:17" ht="13.5">
      <c r="A91" s="27" t="s">
        <v>345</v>
      </c>
      <c r="B91" s="28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3.5">
      <c r="A92" s="30" t="s">
        <v>346</v>
      </c>
      <c r="B92" s="1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3.5">
      <c r="A93" s="53" t="s">
        <v>347</v>
      </c>
      <c r="B93" s="39">
        <v>910</v>
      </c>
      <c r="C93" s="58">
        <f aca="true" t="shared" si="37" ref="C93:C104">SUM(D93:N93)</f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85">
        <f aca="true" t="shared" si="38" ref="N93:N104">SUM(O93:Q93)</f>
        <v>0</v>
      </c>
      <c r="O93" s="16"/>
      <c r="P93" s="16"/>
      <c r="Q93" s="16"/>
    </row>
    <row r="94" spans="1:17" ht="13.5">
      <c r="A94" s="53" t="s">
        <v>348</v>
      </c>
      <c r="B94" s="39">
        <v>911</v>
      </c>
      <c r="C94" s="58">
        <f t="shared" si="37"/>
        <v>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85">
        <f t="shared" si="38"/>
        <v>0</v>
      </c>
      <c r="O94" s="16"/>
      <c r="P94" s="16"/>
      <c r="Q94" s="16"/>
    </row>
    <row r="95" spans="1:17" ht="26.25">
      <c r="A95" s="53" t="s">
        <v>378</v>
      </c>
      <c r="B95" s="39">
        <v>920</v>
      </c>
      <c r="C95" s="58">
        <f t="shared" si="37"/>
        <v>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85">
        <f t="shared" si="38"/>
        <v>0</v>
      </c>
      <c r="O95" s="16"/>
      <c r="P95" s="16"/>
      <c r="Q95" s="16"/>
    </row>
    <row r="96" spans="1:17" ht="13.5">
      <c r="A96" s="53" t="s">
        <v>349</v>
      </c>
      <c r="B96" s="39">
        <v>930</v>
      </c>
      <c r="C96" s="58">
        <f t="shared" si="37"/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85">
        <f t="shared" si="38"/>
        <v>0</v>
      </c>
      <c r="O96" s="16"/>
      <c r="P96" s="16"/>
      <c r="Q96" s="16"/>
    </row>
    <row r="97" spans="1:17" ht="26.25">
      <c r="A97" s="53" t="s">
        <v>379</v>
      </c>
      <c r="B97" s="39">
        <v>940</v>
      </c>
      <c r="C97" s="58">
        <f t="shared" si="37"/>
        <v>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85">
        <f t="shared" si="38"/>
        <v>0</v>
      </c>
      <c r="O97" s="16"/>
      <c r="P97" s="16"/>
      <c r="Q97" s="16"/>
    </row>
    <row r="98" spans="1:17" ht="26.25">
      <c r="A98" s="430" t="s">
        <v>350</v>
      </c>
      <c r="B98" s="39">
        <v>950</v>
      </c>
      <c r="C98" s="58">
        <f t="shared" si="37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85">
        <f t="shared" si="38"/>
        <v>0</v>
      </c>
      <c r="O98" s="16"/>
      <c r="P98" s="16"/>
      <c r="Q98" s="16"/>
    </row>
    <row r="99" spans="1:17" ht="26.25">
      <c r="A99" s="429" t="s">
        <v>351</v>
      </c>
      <c r="B99" s="39">
        <v>960</v>
      </c>
      <c r="C99" s="58">
        <f t="shared" si="37"/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85">
        <f t="shared" si="38"/>
        <v>0</v>
      </c>
      <c r="O99" s="16"/>
      <c r="P99" s="16"/>
      <c r="Q99" s="16"/>
    </row>
    <row r="100" spans="1:17" ht="13.5">
      <c r="A100" s="430" t="s">
        <v>352</v>
      </c>
      <c r="B100" s="40">
        <v>970</v>
      </c>
      <c r="C100" s="58">
        <f t="shared" si="37"/>
        <v>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85">
        <f t="shared" si="38"/>
        <v>0</v>
      </c>
      <c r="O100" s="17"/>
      <c r="P100" s="17"/>
      <c r="Q100" s="17"/>
    </row>
    <row r="101" spans="1:17" ht="26.25">
      <c r="A101" s="53" t="s">
        <v>380</v>
      </c>
      <c r="B101" s="39">
        <v>980</v>
      </c>
      <c r="C101" s="58">
        <f t="shared" si="37"/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85">
        <f t="shared" si="38"/>
        <v>0</v>
      </c>
      <c r="O101" s="16"/>
      <c r="P101" s="16"/>
      <c r="Q101" s="16"/>
    </row>
    <row r="102" spans="1:17" ht="26.25">
      <c r="A102" s="431" t="s">
        <v>353</v>
      </c>
      <c r="B102" s="101">
        <v>990</v>
      </c>
      <c r="C102" s="103">
        <f t="shared" si="37"/>
        <v>0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85">
        <f t="shared" si="38"/>
        <v>0</v>
      </c>
      <c r="O102" s="17"/>
      <c r="P102" s="17"/>
      <c r="Q102" s="17"/>
    </row>
    <row r="103" spans="1:17" ht="40.5" customHeight="1">
      <c r="A103" s="53" t="s">
        <v>381</v>
      </c>
      <c r="B103" s="44">
        <v>991</v>
      </c>
      <c r="C103" s="58">
        <f t="shared" si="37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85">
        <f t="shared" si="38"/>
        <v>0</v>
      </c>
      <c r="O103" s="16"/>
      <c r="P103" s="16"/>
      <c r="Q103" s="16"/>
    </row>
    <row r="104" spans="1:17" ht="26.25">
      <c r="A104" s="53" t="s">
        <v>382</v>
      </c>
      <c r="B104" s="46">
        <v>992</v>
      </c>
      <c r="C104" s="58">
        <f t="shared" si="37"/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185">
        <f t="shared" si="38"/>
        <v>0</v>
      </c>
      <c r="O104" s="31"/>
      <c r="P104" s="31"/>
      <c r="Q104" s="31"/>
    </row>
    <row r="105" spans="1:3" ht="12.75">
      <c r="A105" s="36"/>
      <c r="B105" s="26"/>
      <c r="C105" s="34"/>
    </row>
    <row r="106" spans="1:3" ht="12.75">
      <c r="A106" s="36"/>
      <c r="B106" s="26"/>
      <c r="C106" s="34"/>
    </row>
    <row r="107" spans="1:3" ht="12.75">
      <c r="A107" s="36"/>
      <c r="B107" s="26"/>
      <c r="C107" s="34"/>
    </row>
  </sheetData>
  <mergeCells count="42">
    <mergeCell ref="O87:O89"/>
    <mergeCell ref="P87:P89"/>
    <mergeCell ref="Q87:Q89"/>
    <mergeCell ref="O3:O5"/>
    <mergeCell ref="P3:P5"/>
    <mergeCell ref="Q3:Q5"/>
    <mergeCell ref="O41:O43"/>
    <mergeCell ref="P41:P43"/>
    <mergeCell ref="Q41:Q43"/>
    <mergeCell ref="D3:D5"/>
    <mergeCell ref="E3:E5"/>
    <mergeCell ref="F3:F5"/>
    <mergeCell ref="G3:G5"/>
    <mergeCell ref="H3:H5"/>
    <mergeCell ref="I3:I5"/>
    <mergeCell ref="J3:J5"/>
    <mergeCell ref="N3:N5"/>
    <mergeCell ref="K3:K5"/>
    <mergeCell ref="L3:L5"/>
    <mergeCell ref="M3:M5"/>
    <mergeCell ref="D41:D43"/>
    <mergeCell ref="E41:E43"/>
    <mergeCell ref="F41:F43"/>
    <mergeCell ref="G41:G43"/>
    <mergeCell ref="H41:H43"/>
    <mergeCell ref="I41:I43"/>
    <mergeCell ref="J41:J43"/>
    <mergeCell ref="N41:N43"/>
    <mergeCell ref="K41:K43"/>
    <mergeCell ref="L41:L43"/>
    <mergeCell ref="M41:M43"/>
    <mergeCell ref="D87:D89"/>
    <mergeCell ref="E87:E89"/>
    <mergeCell ref="F87:F89"/>
    <mergeCell ref="G87:G89"/>
    <mergeCell ref="H87:H89"/>
    <mergeCell ref="I87:I89"/>
    <mergeCell ref="J87:J89"/>
    <mergeCell ref="N87:N89"/>
    <mergeCell ref="K87:K89"/>
    <mergeCell ref="L87:L89"/>
    <mergeCell ref="M87:M8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53.125" style="4" customWidth="1"/>
    <col min="2" max="2" width="6.50390625" style="4" customWidth="1"/>
    <col min="3" max="3" width="11.875" style="4" customWidth="1"/>
    <col min="4" max="4" width="9.875" style="4" customWidth="1"/>
    <col min="5" max="5" width="13.75390625" style="4" customWidth="1"/>
    <col min="6" max="6" width="6.125" style="4" customWidth="1"/>
    <col min="7" max="7" width="0.875" style="4" customWidth="1"/>
    <col min="8" max="13" width="9.125" style="4" customWidth="1"/>
  </cols>
  <sheetData>
    <row r="1" spans="2:5" ht="12.75">
      <c r="B1" s="104"/>
      <c r="C1" s="60" t="s">
        <v>254</v>
      </c>
      <c r="D1" s="60"/>
      <c r="E1" s="60"/>
    </row>
    <row r="2" spans="2:5" ht="12.75">
      <c r="B2" s="104"/>
      <c r="C2" s="60" t="s">
        <v>647</v>
      </c>
      <c r="D2" s="60"/>
      <c r="E2" s="60"/>
    </row>
    <row r="3" spans="2:5" ht="12.75">
      <c r="B3" s="104"/>
      <c r="C3" s="60" t="s">
        <v>648</v>
      </c>
      <c r="D3" s="60"/>
      <c r="E3" s="60"/>
    </row>
    <row r="4" spans="1:7" ht="14.25" thickBot="1">
      <c r="A4" s="105" t="s">
        <v>383</v>
      </c>
      <c r="B4" s="104"/>
      <c r="C4" s="104"/>
      <c r="D4" s="104"/>
      <c r="E4" s="761" t="s">
        <v>384</v>
      </c>
      <c r="F4" s="811"/>
      <c r="G4" s="812"/>
    </row>
    <row r="5" spans="2:7" ht="12.75">
      <c r="B5" s="4" t="s">
        <v>385</v>
      </c>
      <c r="C5" s="104"/>
      <c r="D5" s="104"/>
      <c r="E5" s="813">
        <v>710002</v>
      </c>
      <c r="F5" s="814"/>
      <c r="G5" s="815"/>
    </row>
    <row r="6" spans="1:7" ht="15">
      <c r="A6" s="106" t="s">
        <v>660</v>
      </c>
      <c r="B6" s="4" t="s">
        <v>386</v>
      </c>
      <c r="E6" s="107"/>
      <c r="F6" s="17"/>
      <c r="G6" s="108"/>
    </row>
    <row r="7" spans="1:7" ht="12.75">
      <c r="A7" s="35" t="s">
        <v>654</v>
      </c>
      <c r="E7" s="109">
        <v>50248432</v>
      </c>
      <c r="F7" s="110"/>
      <c r="G7" s="111"/>
    </row>
    <row r="8" spans="1:7" ht="12.75">
      <c r="A8" s="112" t="s">
        <v>387</v>
      </c>
      <c r="E8" s="109"/>
      <c r="F8" s="113"/>
      <c r="G8" s="111"/>
    </row>
    <row r="9" spans="1:7" ht="12.75">
      <c r="A9" s="112" t="s">
        <v>656</v>
      </c>
      <c r="E9" s="816"/>
      <c r="F9" s="817"/>
      <c r="G9" s="818"/>
    </row>
    <row r="10" spans="1:7" ht="12.75">
      <c r="A10" s="112" t="s">
        <v>388</v>
      </c>
      <c r="E10" s="114"/>
      <c r="F10" s="34"/>
      <c r="G10" s="108"/>
    </row>
    <row r="11" spans="1:7" ht="13.5" thickBot="1">
      <c r="A11" s="750" t="s">
        <v>655</v>
      </c>
      <c r="E11" s="115"/>
      <c r="F11" s="116"/>
      <c r="G11" s="117"/>
    </row>
    <row r="12" spans="1:7" ht="13.5" thickBot="1">
      <c r="A12" s="118" t="s">
        <v>389</v>
      </c>
      <c r="E12" s="819" t="s">
        <v>276</v>
      </c>
      <c r="F12" s="820"/>
      <c r="G12" s="821"/>
    </row>
    <row r="13" spans="1:7" ht="13.5" thickBot="1">
      <c r="A13" s="37"/>
      <c r="E13" s="26"/>
      <c r="F13" s="26"/>
      <c r="G13" s="26"/>
    </row>
    <row r="14" spans="1:7" ht="12.75">
      <c r="A14" s="236" t="s">
        <v>390</v>
      </c>
      <c r="B14" s="237"/>
      <c r="C14" s="770" t="s">
        <v>509</v>
      </c>
      <c r="D14" s="771"/>
      <c r="E14" s="762" t="s">
        <v>391</v>
      </c>
      <c r="F14" s="763"/>
      <c r="G14" s="764"/>
    </row>
    <row r="15" spans="1:7" ht="13.5" thickBot="1">
      <c r="A15" s="238" t="s">
        <v>392</v>
      </c>
      <c r="B15" s="239" t="s">
        <v>393</v>
      </c>
      <c r="C15" s="240" t="s">
        <v>510</v>
      </c>
      <c r="D15" s="241" t="s">
        <v>511</v>
      </c>
      <c r="E15" s="765" t="s">
        <v>394</v>
      </c>
      <c r="F15" s="756"/>
      <c r="G15" s="757"/>
    </row>
    <row r="16" spans="1:7" ht="13.5" thickBot="1">
      <c r="A16" s="242">
        <v>1</v>
      </c>
      <c r="B16" s="243">
        <v>2</v>
      </c>
      <c r="D16" s="244">
        <v>3</v>
      </c>
      <c r="E16" s="758">
        <v>4</v>
      </c>
      <c r="F16" s="759"/>
      <c r="G16" s="760"/>
    </row>
    <row r="17" spans="1:7" ht="12.75">
      <c r="A17" s="121" t="s">
        <v>395</v>
      </c>
      <c r="B17" s="122"/>
      <c r="C17" s="809">
        <v>14708105</v>
      </c>
      <c r="D17" s="809">
        <v>50988</v>
      </c>
      <c r="E17" s="774">
        <v>13807347</v>
      </c>
      <c r="F17" s="775"/>
      <c r="G17" s="776"/>
    </row>
    <row r="18" spans="1:7" ht="12.75">
      <c r="A18" s="123"/>
      <c r="B18" s="122"/>
      <c r="C18" s="810"/>
      <c r="D18" s="810"/>
      <c r="E18" s="777"/>
      <c r="F18" s="778"/>
      <c r="G18" s="766"/>
    </row>
    <row r="19" spans="1:13" ht="12.75">
      <c r="A19" s="124" t="s">
        <v>396</v>
      </c>
      <c r="B19" s="125" t="s">
        <v>336</v>
      </c>
      <c r="C19" s="810"/>
      <c r="D19" s="810"/>
      <c r="E19" s="777"/>
      <c r="F19" s="778"/>
      <c r="G19" s="766"/>
      <c r="H19" s="104"/>
      <c r="I19" s="104"/>
      <c r="J19" s="104"/>
      <c r="K19" s="104"/>
      <c r="L19" s="104"/>
      <c r="M19" s="104"/>
    </row>
    <row r="20" spans="1:13" ht="12.75">
      <c r="A20" s="124" t="s">
        <v>397</v>
      </c>
      <c r="B20" s="126"/>
      <c r="C20" s="810"/>
      <c r="D20" s="810"/>
      <c r="E20" s="777"/>
      <c r="F20" s="778"/>
      <c r="G20" s="766"/>
      <c r="H20" s="104"/>
      <c r="I20" s="104"/>
      <c r="J20" s="104"/>
      <c r="K20" s="104"/>
      <c r="L20" s="104"/>
      <c r="M20" s="104"/>
    </row>
    <row r="21" spans="1:13" ht="12.75">
      <c r="A21" s="127" t="s">
        <v>398</v>
      </c>
      <c r="B21" s="128" t="s">
        <v>399</v>
      </c>
      <c r="C21" s="773"/>
      <c r="D21" s="773"/>
      <c r="E21" s="767"/>
      <c r="F21" s="768"/>
      <c r="G21" s="769"/>
      <c r="H21" s="104"/>
      <c r="I21" s="104"/>
      <c r="J21" s="104"/>
      <c r="K21" s="104"/>
      <c r="L21" s="104"/>
      <c r="M21" s="104"/>
    </row>
    <row r="22" spans="1:13" ht="21" customHeight="1">
      <c r="A22" s="245" t="s">
        <v>512</v>
      </c>
      <c r="B22" s="246" t="s">
        <v>521</v>
      </c>
      <c r="C22" s="201">
        <v>57533</v>
      </c>
      <c r="D22" s="201">
        <v>50988</v>
      </c>
      <c r="E22" s="822">
        <v>84205</v>
      </c>
      <c r="F22" s="823"/>
      <c r="G22" s="824"/>
      <c r="H22" s="104"/>
      <c r="I22" s="104"/>
      <c r="J22" s="104"/>
      <c r="K22" s="104"/>
      <c r="L22" s="104"/>
      <c r="M22" s="104"/>
    </row>
    <row r="23" spans="1:13" ht="21" customHeight="1">
      <c r="A23" s="245" t="s">
        <v>649</v>
      </c>
      <c r="B23" s="246" t="s">
        <v>522</v>
      </c>
      <c r="C23" s="201">
        <v>0</v>
      </c>
      <c r="D23" s="201">
        <v>0</v>
      </c>
      <c r="E23" s="822">
        <v>0</v>
      </c>
      <c r="F23" s="823"/>
      <c r="G23" s="824"/>
      <c r="H23" s="104"/>
      <c r="I23" s="104"/>
      <c r="J23" s="104"/>
      <c r="K23" s="104"/>
      <c r="L23" s="104"/>
      <c r="M23" s="104"/>
    </row>
    <row r="24" spans="1:13" ht="21" customHeight="1">
      <c r="A24" s="245" t="s">
        <v>650</v>
      </c>
      <c r="B24" s="246" t="s">
        <v>523</v>
      </c>
      <c r="C24" s="201">
        <v>0</v>
      </c>
      <c r="D24" s="201">
        <v>0</v>
      </c>
      <c r="E24" s="822">
        <v>0</v>
      </c>
      <c r="F24" s="823"/>
      <c r="G24" s="824"/>
      <c r="H24" s="104"/>
      <c r="I24" s="104"/>
      <c r="J24" s="104"/>
      <c r="K24" s="104"/>
      <c r="L24" s="104"/>
      <c r="M24" s="104"/>
    </row>
    <row r="25" spans="1:13" ht="21" customHeight="1">
      <c r="A25" s="245" t="s">
        <v>515</v>
      </c>
      <c r="B25" s="246" t="s">
        <v>524</v>
      </c>
      <c r="C25" s="201">
        <v>14650572</v>
      </c>
      <c r="D25" s="201">
        <v>0</v>
      </c>
      <c r="E25" s="822">
        <v>13723142</v>
      </c>
      <c r="F25" s="823"/>
      <c r="G25" s="824"/>
      <c r="H25" s="104"/>
      <c r="I25" s="104"/>
      <c r="J25" s="104"/>
      <c r="K25" s="104"/>
      <c r="L25" s="104"/>
      <c r="M25" s="104"/>
    </row>
    <row r="26" spans="1:13" ht="21" customHeight="1">
      <c r="A26" s="245" t="s">
        <v>516</v>
      </c>
      <c r="B26" s="246" t="s">
        <v>525</v>
      </c>
      <c r="C26" s="201">
        <v>0</v>
      </c>
      <c r="D26" s="201">
        <v>0</v>
      </c>
      <c r="E26" s="822">
        <v>0</v>
      </c>
      <c r="F26" s="823"/>
      <c r="G26" s="824"/>
      <c r="H26" s="104"/>
      <c r="I26" s="104"/>
      <c r="J26" s="104"/>
      <c r="K26" s="104"/>
      <c r="L26" s="104"/>
      <c r="M26" s="104"/>
    </row>
    <row r="27" spans="1:13" ht="21" customHeight="1">
      <c r="A27" s="245" t="s">
        <v>517</v>
      </c>
      <c r="B27" s="246" t="s">
        <v>526</v>
      </c>
      <c r="C27" s="201">
        <v>0</v>
      </c>
      <c r="D27" s="201">
        <v>0</v>
      </c>
      <c r="E27" s="822">
        <v>0</v>
      </c>
      <c r="F27" s="823"/>
      <c r="G27" s="824"/>
      <c r="H27" s="104"/>
      <c r="I27" s="104"/>
      <c r="J27" s="104"/>
      <c r="K27" s="104"/>
      <c r="L27" s="104"/>
      <c r="M27" s="104"/>
    </row>
    <row r="28" spans="1:13" ht="21" customHeight="1">
      <c r="A28" s="245" t="s">
        <v>518</v>
      </c>
      <c r="B28" s="246" t="s">
        <v>527</v>
      </c>
      <c r="C28" s="201">
        <v>0</v>
      </c>
      <c r="D28" s="201">
        <v>0</v>
      </c>
      <c r="E28" s="822">
        <v>0</v>
      </c>
      <c r="F28" s="823"/>
      <c r="G28" s="824"/>
      <c r="H28" s="104"/>
      <c r="I28" s="104"/>
      <c r="J28" s="104"/>
      <c r="K28" s="104"/>
      <c r="L28" s="104"/>
      <c r="M28" s="104"/>
    </row>
    <row r="29" spans="1:13" ht="21" customHeight="1">
      <c r="A29" s="245" t="s">
        <v>519</v>
      </c>
      <c r="B29" s="246" t="s">
        <v>528</v>
      </c>
      <c r="C29" s="201">
        <v>0</v>
      </c>
      <c r="D29" s="201">
        <v>0</v>
      </c>
      <c r="E29" s="822">
        <v>0</v>
      </c>
      <c r="F29" s="823"/>
      <c r="G29" s="824"/>
      <c r="H29" s="104"/>
      <c r="I29" s="104"/>
      <c r="J29" s="104"/>
      <c r="K29" s="104"/>
      <c r="L29" s="104"/>
      <c r="M29" s="104"/>
    </row>
    <row r="30" spans="1:13" ht="21" customHeight="1">
      <c r="A30" s="245" t="s">
        <v>520</v>
      </c>
      <c r="B30" s="246" t="s">
        <v>529</v>
      </c>
      <c r="C30" s="201">
        <v>0</v>
      </c>
      <c r="D30" s="201">
        <v>0</v>
      </c>
      <c r="E30" s="822">
        <v>0</v>
      </c>
      <c r="F30" s="823"/>
      <c r="G30" s="824"/>
      <c r="H30" s="104"/>
      <c r="I30" s="104"/>
      <c r="J30" s="104"/>
      <c r="K30" s="104"/>
      <c r="L30" s="104"/>
      <c r="M30" s="104"/>
    </row>
    <row r="31" spans="1:13" ht="21" customHeight="1">
      <c r="A31" s="130" t="s">
        <v>400</v>
      </c>
      <c r="B31" s="131" t="s">
        <v>401</v>
      </c>
      <c r="C31" s="192">
        <v>-13581807</v>
      </c>
      <c r="D31" s="192">
        <v>41710</v>
      </c>
      <c r="E31" s="790">
        <v>-12570533</v>
      </c>
      <c r="F31" s="791"/>
      <c r="G31" s="792"/>
      <c r="H31" s="118"/>
      <c r="I31" s="118"/>
      <c r="J31" s="118"/>
      <c r="K31" s="118"/>
      <c r="L31" s="118"/>
      <c r="M31" s="118"/>
    </row>
    <row r="32" spans="1:13" ht="21" customHeight="1">
      <c r="A32" s="245" t="s">
        <v>512</v>
      </c>
      <c r="B32" s="246" t="s">
        <v>530</v>
      </c>
      <c r="C32" s="192">
        <v>46270</v>
      </c>
      <c r="D32" s="192">
        <v>41710</v>
      </c>
      <c r="E32" s="790">
        <v>69578</v>
      </c>
      <c r="F32" s="791"/>
      <c r="G32" s="792"/>
      <c r="H32" s="118"/>
      <c r="I32" s="118"/>
      <c r="J32" s="118"/>
      <c r="K32" s="118"/>
      <c r="L32" s="118"/>
      <c r="M32" s="118"/>
    </row>
    <row r="33" spans="1:13" ht="21" customHeight="1">
      <c r="A33" s="245" t="s">
        <v>649</v>
      </c>
      <c r="B33" s="247" t="s">
        <v>531</v>
      </c>
      <c r="C33" s="192">
        <v>0</v>
      </c>
      <c r="D33" s="192">
        <v>0</v>
      </c>
      <c r="E33" s="790">
        <v>0</v>
      </c>
      <c r="F33" s="791"/>
      <c r="G33" s="792"/>
      <c r="H33" s="118"/>
      <c r="I33" s="118"/>
      <c r="J33" s="118"/>
      <c r="K33" s="118"/>
      <c r="L33" s="118"/>
      <c r="M33" s="118"/>
    </row>
    <row r="34" spans="1:13" ht="21" customHeight="1">
      <c r="A34" s="245" t="s">
        <v>650</v>
      </c>
      <c r="B34" s="246" t="s">
        <v>532</v>
      </c>
      <c r="C34" s="192">
        <v>0</v>
      </c>
      <c r="D34" s="192">
        <v>0</v>
      </c>
      <c r="E34" s="790">
        <v>0</v>
      </c>
      <c r="F34" s="791"/>
      <c r="G34" s="792"/>
      <c r="H34" s="118"/>
      <c r="I34" s="118"/>
      <c r="J34" s="118"/>
      <c r="K34" s="118"/>
      <c r="L34" s="118"/>
      <c r="M34" s="118"/>
    </row>
    <row r="35" spans="1:13" ht="21" customHeight="1">
      <c r="A35" s="245" t="s">
        <v>515</v>
      </c>
      <c r="B35" s="247" t="s">
        <v>533</v>
      </c>
      <c r="C35" s="192">
        <v>13535537</v>
      </c>
      <c r="D35" s="192">
        <v>0</v>
      </c>
      <c r="E35" s="790">
        <v>12508955</v>
      </c>
      <c r="F35" s="791"/>
      <c r="G35" s="792"/>
      <c r="H35" s="118"/>
      <c r="I35" s="118"/>
      <c r="J35" s="118"/>
      <c r="K35" s="118"/>
      <c r="L35" s="118"/>
      <c r="M35" s="118"/>
    </row>
    <row r="36" spans="1:13" ht="21" customHeight="1">
      <c r="A36" s="245" t="s">
        <v>516</v>
      </c>
      <c r="B36" s="246" t="s">
        <v>534</v>
      </c>
      <c r="C36" s="192">
        <v>0</v>
      </c>
      <c r="D36" s="192">
        <v>0</v>
      </c>
      <c r="E36" s="790">
        <v>0</v>
      </c>
      <c r="F36" s="791"/>
      <c r="G36" s="792"/>
      <c r="H36" s="118"/>
      <c r="I36" s="118"/>
      <c r="J36" s="118"/>
      <c r="K36" s="118"/>
      <c r="L36" s="118"/>
      <c r="M36" s="118"/>
    </row>
    <row r="37" spans="1:13" ht="21" customHeight="1">
      <c r="A37" s="245" t="s">
        <v>517</v>
      </c>
      <c r="B37" s="247" t="s">
        <v>535</v>
      </c>
      <c r="C37" s="192">
        <v>0</v>
      </c>
      <c r="D37" s="192">
        <v>0</v>
      </c>
      <c r="E37" s="790">
        <v>0</v>
      </c>
      <c r="F37" s="791"/>
      <c r="G37" s="792"/>
      <c r="H37" s="118"/>
      <c r="I37" s="118"/>
      <c r="J37" s="118"/>
      <c r="K37" s="118"/>
      <c r="L37" s="118"/>
      <c r="M37" s="118"/>
    </row>
    <row r="38" spans="1:13" ht="21" customHeight="1">
      <c r="A38" s="245" t="s">
        <v>518</v>
      </c>
      <c r="B38" s="246" t="s">
        <v>536</v>
      </c>
      <c r="C38" s="192">
        <v>0</v>
      </c>
      <c r="D38" s="192">
        <v>0</v>
      </c>
      <c r="E38" s="790">
        <v>0</v>
      </c>
      <c r="F38" s="791"/>
      <c r="G38" s="792"/>
      <c r="H38" s="118"/>
      <c r="I38" s="118"/>
      <c r="J38" s="118"/>
      <c r="K38" s="118"/>
      <c r="L38" s="118"/>
      <c r="M38" s="118"/>
    </row>
    <row r="39" spans="1:13" ht="21" customHeight="1">
      <c r="A39" s="245" t="s">
        <v>519</v>
      </c>
      <c r="B39" s="247" t="s">
        <v>537</v>
      </c>
      <c r="C39" s="192">
        <v>0</v>
      </c>
      <c r="D39" s="192">
        <v>0</v>
      </c>
      <c r="E39" s="790">
        <v>0</v>
      </c>
      <c r="F39" s="791"/>
      <c r="G39" s="792"/>
      <c r="H39" s="118"/>
      <c r="I39" s="118"/>
      <c r="J39" s="118"/>
      <c r="K39" s="118"/>
      <c r="L39" s="118"/>
      <c r="M39" s="118"/>
    </row>
    <row r="40" spans="1:13" ht="21" customHeight="1">
      <c r="A40" s="245" t="s">
        <v>520</v>
      </c>
      <c r="B40" s="246" t="s">
        <v>538</v>
      </c>
      <c r="C40" s="192">
        <v>0</v>
      </c>
      <c r="D40" s="192">
        <v>0</v>
      </c>
      <c r="E40" s="790">
        <v>0</v>
      </c>
      <c r="F40" s="791"/>
      <c r="G40" s="792"/>
      <c r="H40" s="118"/>
      <c r="I40" s="118"/>
      <c r="J40" s="118"/>
      <c r="K40" s="118"/>
      <c r="L40" s="118"/>
      <c r="M40" s="118"/>
    </row>
    <row r="41" spans="1:13" ht="21" customHeight="1">
      <c r="A41" s="132" t="s">
        <v>402</v>
      </c>
      <c r="B41" s="131" t="s">
        <v>403</v>
      </c>
      <c r="C41" s="81">
        <v>1126298</v>
      </c>
      <c r="D41" s="192">
        <v>9278</v>
      </c>
      <c r="E41" s="790">
        <v>1228814</v>
      </c>
      <c r="F41" s="791"/>
      <c r="G41" s="792"/>
      <c r="H41" s="118"/>
      <c r="I41" s="118"/>
      <c r="J41" s="118"/>
      <c r="K41" s="118"/>
      <c r="L41" s="118"/>
      <c r="M41" s="118"/>
    </row>
    <row r="42" spans="1:13" ht="21" customHeight="1">
      <c r="A42" s="132" t="s">
        <v>404</v>
      </c>
      <c r="B42" s="131" t="s">
        <v>405</v>
      </c>
      <c r="C42" s="192">
        <v>-657890</v>
      </c>
      <c r="D42" s="192">
        <v>5623</v>
      </c>
      <c r="E42" s="790">
        <v>-816574</v>
      </c>
      <c r="F42" s="791"/>
      <c r="G42" s="792"/>
      <c r="H42" s="118"/>
      <c r="I42" s="118"/>
      <c r="J42" s="118"/>
      <c r="K42" s="118"/>
      <c r="L42" s="118"/>
      <c r="M42" s="118"/>
    </row>
    <row r="43" spans="1:13" ht="21" customHeight="1">
      <c r="A43" s="132" t="s">
        <v>406</v>
      </c>
      <c r="B43" s="131" t="s">
        <v>407</v>
      </c>
      <c r="C43" s="192">
        <v>0</v>
      </c>
      <c r="D43" s="192">
        <v>0</v>
      </c>
      <c r="E43" s="790">
        <v>0</v>
      </c>
      <c r="F43" s="791"/>
      <c r="G43" s="792"/>
      <c r="H43" s="118"/>
      <c r="I43" s="118"/>
      <c r="J43" s="118"/>
      <c r="K43" s="118"/>
      <c r="L43" s="118"/>
      <c r="M43" s="118"/>
    </row>
    <row r="44" spans="1:13" ht="21" customHeight="1">
      <c r="A44" s="132" t="s">
        <v>408</v>
      </c>
      <c r="B44" s="131" t="s">
        <v>409</v>
      </c>
      <c r="C44" s="81">
        <v>468408</v>
      </c>
      <c r="D44" s="192">
        <v>3655</v>
      </c>
      <c r="E44" s="790">
        <v>412240</v>
      </c>
      <c r="F44" s="791"/>
      <c r="G44" s="792"/>
      <c r="H44" s="118"/>
      <c r="I44" s="118"/>
      <c r="J44" s="118"/>
      <c r="K44" s="118"/>
      <c r="L44" s="118"/>
      <c r="M44" s="118"/>
    </row>
    <row r="45" spans="1:13" ht="21" customHeight="1">
      <c r="A45" s="245" t="s">
        <v>512</v>
      </c>
      <c r="B45" s="247" t="s">
        <v>547</v>
      </c>
      <c r="C45" s="81">
        <v>5640</v>
      </c>
      <c r="D45" s="192">
        <v>3655</v>
      </c>
      <c r="E45" s="790">
        <v>2033</v>
      </c>
      <c r="F45" s="791"/>
      <c r="G45" s="792"/>
      <c r="H45" s="118"/>
      <c r="I45" s="118"/>
      <c r="J45" s="118"/>
      <c r="K45" s="118"/>
      <c r="L45" s="118"/>
      <c r="M45" s="118"/>
    </row>
    <row r="46" spans="1:13" ht="83.2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3.5" thickBo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 s="236" t="s">
        <v>390</v>
      </c>
      <c r="B48" s="237"/>
      <c r="C48" s="770" t="s">
        <v>509</v>
      </c>
      <c r="D48" s="771"/>
      <c r="E48" s="762" t="s">
        <v>391</v>
      </c>
      <c r="F48" s="763"/>
      <c r="G48" s="764"/>
      <c r="H48" s="118"/>
      <c r="I48" s="118"/>
      <c r="J48" s="118"/>
      <c r="K48" s="118"/>
      <c r="L48" s="118"/>
      <c r="M48" s="118"/>
    </row>
    <row r="49" spans="1:13" ht="13.5" thickBot="1">
      <c r="A49" s="238" t="s">
        <v>392</v>
      </c>
      <c r="B49" s="239" t="s">
        <v>393</v>
      </c>
      <c r="C49" s="240" t="s">
        <v>510</v>
      </c>
      <c r="D49" s="241" t="s">
        <v>511</v>
      </c>
      <c r="E49" s="765" t="s">
        <v>394</v>
      </c>
      <c r="F49" s="756"/>
      <c r="G49" s="757"/>
      <c r="H49" s="118"/>
      <c r="I49" s="118"/>
      <c r="J49" s="118"/>
      <c r="K49" s="118"/>
      <c r="L49" s="118"/>
      <c r="M49" s="118"/>
    </row>
    <row r="50" spans="1:13" ht="13.5" thickBot="1">
      <c r="A50" s="242">
        <v>1</v>
      </c>
      <c r="B50" s="243">
        <v>2</v>
      </c>
      <c r="C50" s="244">
        <v>3</v>
      </c>
      <c r="D50" s="234"/>
      <c r="E50" s="758">
        <v>4</v>
      </c>
      <c r="F50" s="759"/>
      <c r="G50" s="760"/>
      <c r="H50" s="118"/>
      <c r="I50" s="118"/>
      <c r="J50" s="118"/>
      <c r="K50" s="118"/>
      <c r="L50" s="118"/>
      <c r="M50" s="118"/>
    </row>
    <row r="51" spans="1:13" ht="21" customHeight="1">
      <c r="A51" s="245" t="s">
        <v>649</v>
      </c>
      <c r="B51" s="250" t="s">
        <v>539</v>
      </c>
      <c r="C51" s="81">
        <v>0</v>
      </c>
      <c r="D51" s="81">
        <v>0</v>
      </c>
      <c r="E51" s="806">
        <v>0</v>
      </c>
      <c r="F51" s="807"/>
      <c r="G51" s="808"/>
      <c r="H51" s="118"/>
      <c r="I51" s="118"/>
      <c r="J51" s="118"/>
      <c r="K51" s="118"/>
      <c r="L51" s="118"/>
      <c r="M51" s="118"/>
    </row>
    <row r="52" spans="1:13" ht="21" customHeight="1">
      <c r="A52" s="245" t="s">
        <v>650</v>
      </c>
      <c r="B52" s="248" t="s">
        <v>540</v>
      </c>
      <c r="C52" s="81">
        <v>0</v>
      </c>
      <c r="D52" s="81">
        <v>0</v>
      </c>
      <c r="E52" s="790">
        <v>0</v>
      </c>
      <c r="F52" s="791"/>
      <c r="G52" s="792"/>
      <c r="H52" s="118"/>
      <c r="I52" s="118"/>
      <c r="J52" s="118"/>
      <c r="K52" s="118"/>
      <c r="L52" s="118"/>
      <c r="M52" s="118"/>
    </row>
    <row r="53" spans="1:13" ht="21" customHeight="1">
      <c r="A53" s="245" t="s">
        <v>515</v>
      </c>
      <c r="B53" s="247" t="s">
        <v>541</v>
      </c>
      <c r="C53" s="81">
        <v>462768</v>
      </c>
      <c r="D53" s="81">
        <v>0</v>
      </c>
      <c r="E53" s="790">
        <v>410147</v>
      </c>
      <c r="F53" s="791"/>
      <c r="G53" s="792"/>
      <c r="H53" s="118"/>
      <c r="I53" s="118"/>
      <c r="J53" s="118"/>
      <c r="K53" s="118"/>
      <c r="L53" s="118"/>
      <c r="M53" s="118"/>
    </row>
    <row r="54" spans="1:13" ht="21" customHeight="1">
      <c r="A54" s="245" t="s">
        <v>516</v>
      </c>
      <c r="B54" s="248" t="s">
        <v>542</v>
      </c>
      <c r="C54" s="81">
        <v>0</v>
      </c>
      <c r="D54" s="81">
        <v>0</v>
      </c>
      <c r="E54" s="790">
        <v>0</v>
      </c>
      <c r="F54" s="791"/>
      <c r="G54" s="792"/>
      <c r="H54" s="118"/>
      <c r="I54" s="118"/>
      <c r="J54" s="118"/>
      <c r="K54" s="118"/>
      <c r="L54" s="118"/>
      <c r="M54" s="118"/>
    </row>
    <row r="55" spans="1:13" ht="21" customHeight="1">
      <c r="A55" s="245" t="s">
        <v>517</v>
      </c>
      <c r="B55" s="247" t="s">
        <v>543</v>
      </c>
      <c r="C55" s="81">
        <v>0</v>
      </c>
      <c r="D55" s="81">
        <v>0</v>
      </c>
      <c r="E55" s="790">
        <v>0</v>
      </c>
      <c r="F55" s="791"/>
      <c r="G55" s="792"/>
      <c r="H55" s="118"/>
      <c r="I55" s="118"/>
      <c r="J55" s="118"/>
      <c r="K55" s="118"/>
      <c r="L55" s="118"/>
      <c r="M55" s="118"/>
    </row>
    <row r="56" spans="1:13" ht="21" customHeight="1">
      <c r="A56" s="245" t="s">
        <v>518</v>
      </c>
      <c r="B56" s="248" t="s">
        <v>544</v>
      </c>
      <c r="C56" s="81">
        <v>0</v>
      </c>
      <c r="D56" s="81">
        <v>0</v>
      </c>
      <c r="E56" s="790">
        <v>0</v>
      </c>
      <c r="F56" s="791"/>
      <c r="G56" s="792"/>
      <c r="H56" s="118"/>
      <c r="I56" s="118"/>
      <c r="J56" s="118"/>
      <c r="K56" s="118"/>
      <c r="L56" s="118"/>
      <c r="M56" s="118"/>
    </row>
    <row r="57" spans="1:13" ht="21" customHeight="1">
      <c r="A57" s="245" t="s">
        <v>519</v>
      </c>
      <c r="B57" s="247" t="s">
        <v>545</v>
      </c>
      <c r="C57" s="81">
        <v>0</v>
      </c>
      <c r="D57" s="81">
        <v>0</v>
      </c>
      <c r="E57" s="790">
        <v>0</v>
      </c>
      <c r="F57" s="791"/>
      <c r="G57" s="792"/>
      <c r="H57" s="118"/>
      <c r="I57" s="118"/>
      <c r="J57" s="118"/>
      <c r="K57" s="118"/>
      <c r="L57" s="118"/>
      <c r="M57" s="118"/>
    </row>
    <row r="58" spans="1:13" ht="21" customHeight="1">
      <c r="A58" s="245" t="s">
        <v>520</v>
      </c>
      <c r="B58" s="248" t="s">
        <v>546</v>
      </c>
      <c r="C58" s="81">
        <v>0</v>
      </c>
      <c r="D58" s="81">
        <v>0</v>
      </c>
      <c r="E58" s="790">
        <v>0</v>
      </c>
      <c r="F58" s="791"/>
      <c r="G58" s="792"/>
      <c r="H58" s="118"/>
      <c r="I58" s="118"/>
      <c r="J58" s="118"/>
      <c r="K58" s="118"/>
      <c r="L58" s="118"/>
      <c r="M58" s="118"/>
    </row>
    <row r="59" spans="1:13" s="483" customFormat="1" ht="35.25" customHeight="1">
      <c r="A59" s="751" t="s">
        <v>657</v>
      </c>
      <c r="B59" s="752" t="s">
        <v>412</v>
      </c>
      <c r="C59" s="753">
        <v>6251</v>
      </c>
      <c r="D59" s="753">
        <v>0</v>
      </c>
      <c r="E59" s="803">
        <v>7762</v>
      </c>
      <c r="F59" s="804"/>
      <c r="G59" s="805"/>
      <c r="H59" s="754"/>
      <c r="I59" s="754"/>
      <c r="J59" s="754"/>
      <c r="K59" s="754"/>
      <c r="L59" s="754"/>
      <c r="M59" s="754"/>
    </row>
    <row r="60" spans="1:13" ht="21" customHeight="1">
      <c r="A60" s="132" t="s">
        <v>413</v>
      </c>
      <c r="B60" s="120" t="s">
        <v>414</v>
      </c>
      <c r="C60" s="192">
        <v>-36308</v>
      </c>
      <c r="D60" s="192">
        <v>0</v>
      </c>
      <c r="E60" s="790">
        <v>-64260</v>
      </c>
      <c r="F60" s="791"/>
      <c r="G60" s="792"/>
      <c r="H60" s="118"/>
      <c r="I60" s="118"/>
      <c r="J60" s="118"/>
      <c r="K60" s="118"/>
      <c r="L60" s="118"/>
      <c r="M60" s="118"/>
    </row>
    <row r="61" spans="1:13" s="483" customFormat="1" ht="34.5" customHeight="1">
      <c r="A61" s="501" t="s">
        <v>659</v>
      </c>
      <c r="B61" s="755" t="s">
        <v>417</v>
      </c>
      <c r="C61" s="753">
        <v>0</v>
      </c>
      <c r="D61" s="753">
        <v>0</v>
      </c>
      <c r="E61" s="803">
        <v>0</v>
      </c>
      <c r="F61" s="804"/>
      <c r="G61" s="805"/>
      <c r="H61" s="754"/>
      <c r="I61" s="754"/>
      <c r="J61" s="754"/>
      <c r="K61" s="754"/>
      <c r="L61" s="754"/>
      <c r="M61" s="754"/>
    </row>
    <row r="62" spans="1:13" ht="21" customHeight="1">
      <c r="A62" s="130" t="s">
        <v>658</v>
      </c>
      <c r="B62" s="120" t="s">
        <v>418</v>
      </c>
      <c r="C62" s="192">
        <v>36308</v>
      </c>
      <c r="D62" s="192">
        <v>0</v>
      </c>
      <c r="E62" s="790">
        <v>64260</v>
      </c>
      <c r="F62" s="791"/>
      <c r="G62" s="792"/>
      <c r="H62" s="118"/>
      <c r="I62" s="118"/>
      <c r="J62" s="118"/>
      <c r="K62" s="118"/>
      <c r="L62" s="118"/>
      <c r="M62" s="118"/>
    </row>
    <row r="63" spans="1:13" ht="21" customHeight="1">
      <c r="A63" s="127" t="s">
        <v>419</v>
      </c>
      <c r="B63" s="134" t="s">
        <v>420</v>
      </c>
      <c r="C63" s="81">
        <v>0</v>
      </c>
      <c r="D63" s="81">
        <v>0</v>
      </c>
      <c r="E63" s="790">
        <v>0</v>
      </c>
      <c r="F63" s="791"/>
      <c r="G63" s="792"/>
      <c r="H63" s="118"/>
      <c r="I63" s="118"/>
      <c r="J63" s="118"/>
      <c r="K63" s="118"/>
      <c r="L63" s="118"/>
      <c r="M63" s="118"/>
    </row>
    <row r="64" spans="1:13" ht="21" customHeight="1">
      <c r="A64" s="132" t="s">
        <v>651</v>
      </c>
      <c r="B64" s="131" t="s">
        <v>422</v>
      </c>
      <c r="C64" s="192">
        <v>4638</v>
      </c>
      <c r="D64" s="192">
        <v>0</v>
      </c>
      <c r="E64" s="786">
        <v>7165</v>
      </c>
      <c r="F64" s="786"/>
      <c r="G64" s="787"/>
      <c r="H64" s="118"/>
      <c r="I64" s="118"/>
      <c r="J64" s="118"/>
      <c r="K64" s="118"/>
      <c r="L64" s="118"/>
      <c r="M64" s="118"/>
    </row>
    <row r="65" spans="1:13" ht="21" customHeight="1">
      <c r="A65" s="132" t="s">
        <v>652</v>
      </c>
      <c r="B65" s="146">
        <v>100</v>
      </c>
      <c r="C65" s="192">
        <v>-231758</v>
      </c>
      <c r="D65" s="192">
        <v>0</v>
      </c>
      <c r="E65" s="790">
        <v>-175291</v>
      </c>
      <c r="F65" s="791"/>
      <c r="G65" s="792"/>
      <c r="H65" s="118"/>
      <c r="I65" s="118"/>
      <c r="J65" s="118"/>
      <c r="K65" s="118"/>
      <c r="L65" s="118"/>
      <c r="M65" s="118"/>
    </row>
    <row r="66" spans="1:13" ht="21" customHeight="1">
      <c r="A66" s="137" t="s">
        <v>426</v>
      </c>
      <c r="B66" s="136" t="s">
        <v>336</v>
      </c>
      <c r="C66" s="799">
        <v>211231</v>
      </c>
      <c r="D66" s="799">
        <v>3655</v>
      </c>
      <c r="E66" s="786">
        <v>152752</v>
      </c>
      <c r="F66" s="786"/>
      <c r="G66" s="787"/>
      <c r="H66" s="118"/>
      <c r="I66" s="118"/>
      <c r="J66" s="118"/>
      <c r="K66" s="118"/>
      <c r="L66" s="118"/>
      <c r="M66" s="118"/>
    </row>
    <row r="67" spans="1:13" ht="21" customHeight="1">
      <c r="A67" s="138" t="s">
        <v>427</v>
      </c>
      <c r="B67" s="134" t="s">
        <v>428</v>
      </c>
      <c r="C67" s="802"/>
      <c r="D67" s="802"/>
      <c r="E67" s="786"/>
      <c r="F67" s="786"/>
      <c r="G67" s="787"/>
      <c r="H67" s="118"/>
      <c r="I67" s="118"/>
      <c r="J67" s="118"/>
      <c r="K67" s="118"/>
      <c r="L67" s="118"/>
      <c r="M67" s="118"/>
    </row>
    <row r="68" spans="1:13" ht="21" customHeight="1">
      <c r="A68" s="127" t="s">
        <v>294</v>
      </c>
      <c r="B68" s="249">
        <v>145</v>
      </c>
      <c r="C68" s="81">
        <v>1130</v>
      </c>
      <c r="D68" s="81">
        <v>0</v>
      </c>
      <c r="E68" s="786">
        <v>958</v>
      </c>
      <c r="F68" s="786"/>
      <c r="G68" s="787"/>
      <c r="H68" s="118"/>
      <c r="I68" s="118"/>
      <c r="J68" s="118"/>
      <c r="K68" s="118"/>
      <c r="L68" s="118"/>
      <c r="M68" s="118"/>
    </row>
    <row r="69" spans="1:13" ht="21" customHeight="1">
      <c r="A69" s="132" t="s">
        <v>327</v>
      </c>
      <c r="B69" s="249">
        <v>146</v>
      </c>
      <c r="C69" s="192">
        <v>-7084</v>
      </c>
      <c r="D69" s="192">
        <v>0</v>
      </c>
      <c r="E69" s="790">
        <v>-7730</v>
      </c>
      <c r="F69" s="791"/>
      <c r="G69" s="792"/>
      <c r="H69" s="118"/>
      <c r="I69" s="118"/>
      <c r="J69" s="118"/>
      <c r="K69" s="118"/>
      <c r="L69" s="118"/>
      <c r="M69" s="118"/>
    </row>
    <row r="70" spans="1:13" ht="21" customHeight="1">
      <c r="A70" s="132" t="s">
        <v>429</v>
      </c>
      <c r="B70" s="131" t="s">
        <v>430</v>
      </c>
      <c r="C70" s="192">
        <v>89645</v>
      </c>
      <c r="D70" s="192">
        <v>0</v>
      </c>
      <c r="E70" s="790">
        <v>-70785</v>
      </c>
      <c r="F70" s="791"/>
      <c r="G70" s="792"/>
      <c r="H70" s="118"/>
      <c r="I70" s="118"/>
      <c r="J70" s="118"/>
      <c r="K70" s="118"/>
      <c r="L70" s="118"/>
      <c r="M70" s="118"/>
    </row>
    <row r="71" spans="1:13" ht="21" customHeight="1" thickBot="1">
      <c r="A71" s="124" t="s">
        <v>431</v>
      </c>
      <c r="B71" s="133" t="s">
        <v>432</v>
      </c>
      <c r="C71" s="202">
        <v>-3455</v>
      </c>
      <c r="D71" s="202">
        <v>3455</v>
      </c>
      <c r="E71" s="793">
        <v>-2062</v>
      </c>
      <c r="F71" s="794"/>
      <c r="G71" s="795"/>
      <c r="H71" s="118"/>
      <c r="I71" s="118"/>
      <c r="J71" s="118"/>
      <c r="K71" s="118"/>
      <c r="L71" s="118"/>
      <c r="M71" s="118"/>
    </row>
    <row r="72" spans="1:7" ht="21" customHeight="1" thickBot="1">
      <c r="A72" s="139" t="s">
        <v>433</v>
      </c>
      <c r="B72" s="140" t="s">
        <v>434</v>
      </c>
      <c r="C72" s="772">
        <v>112177</v>
      </c>
      <c r="D72" s="772">
        <v>200</v>
      </c>
      <c r="E72" s="796">
        <v>73133</v>
      </c>
      <c r="F72" s="797"/>
      <c r="G72" s="798"/>
    </row>
    <row r="73" spans="1:13" ht="21" customHeight="1">
      <c r="A73" s="141" t="s">
        <v>435</v>
      </c>
      <c r="B73" s="142"/>
      <c r="C73" s="799">
        <v>0</v>
      </c>
      <c r="D73" s="799">
        <v>0</v>
      </c>
      <c r="E73" s="801">
        <v>0</v>
      </c>
      <c r="F73" s="786"/>
      <c r="G73" s="787"/>
      <c r="H73" s="118"/>
      <c r="I73" s="118"/>
      <c r="J73" s="118"/>
      <c r="K73" s="118"/>
      <c r="L73" s="118"/>
      <c r="M73" s="118"/>
    </row>
    <row r="74" spans="1:13" ht="21" customHeight="1">
      <c r="A74" s="127" t="s">
        <v>436</v>
      </c>
      <c r="B74" s="135" t="s">
        <v>437</v>
      </c>
      <c r="C74" s="800"/>
      <c r="D74" s="800"/>
      <c r="E74" s="801"/>
      <c r="F74" s="786"/>
      <c r="G74" s="787"/>
      <c r="H74" s="118"/>
      <c r="I74" s="118"/>
      <c r="J74" s="118"/>
      <c r="K74" s="118"/>
      <c r="L74" s="118"/>
      <c r="M74" s="118"/>
    </row>
    <row r="75" spans="1:13" ht="21" customHeight="1">
      <c r="A75" s="127" t="s">
        <v>438</v>
      </c>
      <c r="B75" s="134" t="s">
        <v>439</v>
      </c>
      <c r="C75" s="81">
        <v>0</v>
      </c>
      <c r="D75" s="81">
        <v>0</v>
      </c>
      <c r="E75" s="786">
        <v>0</v>
      </c>
      <c r="F75" s="786"/>
      <c r="G75" s="787"/>
      <c r="H75" s="118"/>
      <c r="I75" s="118"/>
      <c r="J75" s="118"/>
      <c r="K75" s="118"/>
      <c r="L75" s="118"/>
      <c r="M75" s="118"/>
    </row>
    <row r="76" spans="1:13" ht="21" customHeight="1" thickBot="1">
      <c r="A76" s="143" t="s">
        <v>440</v>
      </c>
      <c r="B76" s="144" t="s">
        <v>441</v>
      </c>
      <c r="C76" s="193">
        <v>0</v>
      </c>
      <c r="D76" s="193">
        <v>0</v>
      </c>
      <c r="E76" s="788">
        <v>0</v>
      </c>
      <c r="F76" s="788"/>
      <c r="G76" s="789"/>
      <c r="H76" s="118"/>
      <c r="I76" s="118"/>
      <c r="J76" s="118"/>
      <c r="K76" s="118"/>
      <c r="L76" s="118"/>
      <c r="M76" s="118"/>
    </row>
    <row r="77" spans="1:13" ht="12.75">
      <c r="A77" s="36"/>
      <c r="B77" s="145"/>
      <c r="C77" s="36"/>
      <c r="D77" s="36"/>
      <c r="E77" s="36"/>
      <c r="F77" s="118"/>
      <c r="G77" s="118"/>
      <c r="H77" s="118"/>
      <c r="I77" s="118"/>
      <c r="J77" s="118"/>
      <c r="K77" s="118"/>
      <c r="L77" s="118"/>
      <c r="M77" s="118"/>
    </row>
    <row r="78" spans="1:13" ht="12.75">
      <c r="A78" s="36"/>
      <c r="B78" s="145"/>
      <c r="C78" s="36"/>
      <c r="D78" s="36"/>
      <c r="E78" s="36"/>
      <c r="F78" s="118"/>
      <c r="G78" s="118"/>
      <c r="H78" s="118"/>
      <c r="I78" s="118"/>
      <c r="J78" s="118"/>
      <c r="K78" s="118"/>
      <c r="L78" s="118"/>
      <c r="M78" s="118"/>
    </row>
    <row r="79" spans="1:13" ht="12.75">
      <c r="A79" s="36"/>
      <c r="B79" s="145"/>
      <c r="C79" s="36"/>
      <c r="D79" s="36"/>
      <c r="E79" s="36"/>
      <c r="F79" s="118"/>
      <c r="G79" s="118"/>
      <c r="H79" s="118"/>
      <c r="I79" s="118"/>
      <c r="J79" s="118"/>
      <c r="K79" s="118"/>
      <c r="L79" s="118"/>
      <c r="M79" s="118"/>
    </row>
    <row r="80" spans="1:13" ht="12.75">
      <c r="A80" s="36"/>
      <c r="B80" s="145"/>
      <c r="C80" s="36"/>
      <c r="D80" s="36"/>
      <c r="E80" s="36"/>
      <c r="F80" s="118"/>
      <c r="G80" s="118"/>
      <c r="H80" s="118"/>
      <c r="I80" s="118"/>
      <c r="J80" s="118"/>
      <c r="K80" s="118"/>
      <c r="L80" s="118"/>
      <c r="M80" s="118"/>
    </row>
    <row r="81" spans="1:13" ht="12.75">
      <c r="A81" s="36"/>
      <c r="B81" s="145"/>
      <c r="C81" s="36"/>
      <c r="D81" s="36"/>
      <c r="E81" s="36"/>
      <c r="F81" s="118"/>
      <c r="G81" s="118"/>
      <c r="H81" s="118"/>
      <c r="I81" s="118"/>
      <c r="J81" s="118"/>
      <c r="K81" s="118"/>
      <c r="L81" s="118"/>
      <c r="M81" s="118"/>
    </row>
    <row r="82" spans="1:13" ht="12.75">
      <c r="A82" s="36"/>
      <c r="B82" s="145"/>
      <c r="C82" s="36"/>
      <c r="D82" s="36"/>
      <c r="E82" s="36"/>
      <c r="F82" s="118"/>
      <c r="G82" s="118"/>
      <c r="H82" s="118"/>
      <c r="I82" s="118"/>
      <c r="J82" s="118"/>
      <c r="K82" s="118"/>
      <c r="L82" s="118"/>
      <c r="M82" s="118"/>
    </row>
    <row r="83" spans="1:13" ht="12.75">
      <c r="A83" s="36"/>
      <c r="B83" s="145"/>
      <c r="C83" s="36"/>
      <c r="D83" s="36"/>
      <c r="E83" s="36"/>
      <c r="F83" s="118"/>
      <c r="G83" s="118"/>
      <c r="H83" s="118"/>
      <c r="I83" s="118"/>
      <c r="J83" s="118"/>
      <c r="K83" s="118"/>
      <c r="L83" s="118"/>
      <c r="M83" s="118"/>
    </row>
    <row r="84" spans="1:13" ht="12.75">
      <c r="A84" s="36"/>
      <c r="B84" s="145"/>
      <c r="C84" s="36"/>
      <c r="D84" s="36"/>
      <c r="E84" s="36"/>
      <c r="F84" s="118"/>
      <c r="G84" s="118"/>
      <c r="H84" s="118"/>
      <c r="I84" s="118"/>
      <c r="J84" s="118"/>
      <c r="K84" s="118"/>
      <c r="L84" s="118"/>
      <c r="M84" s="118"/>
    </row>
    <row r="85" spans="1:13" ht="12.75">
      <c r="A85" s="36"/>
      <c r="B85" s="145"/>
      <c r="C85" s="36"/>
      <c r="D85" s="36"/>
      <c r="E85" s="36"/>
      <c r="F85" s="118"/>
      <c r="G85" s="118"/>
      <c r="H85" s="118"/>
      <c r="I85" s="118"/>
      <c r="J85" s="118"/>
      <c r="K85" s="118"/>
      <c r="L85" s="118"/>
      <c r="M85" s="118"/>
    </row>
    <row r="86" spans="1:13" ht="12.75">
      <c r="A86" s="36"/>
      <c r="B86" s="145"/>
      <c r="C86" s="36"/>
      <c r="D86" s="36"/>
      <c r="E86" s="36"/>
      <c r="F86" s="118"/>
      <c r="G86" s="118"/>
      <c r="H86" s="118"/>
      <c r="I86" s="118"/>
      <c r="J86" s="118"/>
      <c r="K86" s="118"/>
      <c r="L86" s="118"/>
      <c r="M86" s="118"/>
    </row>
    <row r="87" spans="1:13" ht="12.75">
      <c r="A87" s="36"/>
      <c r="B87" s="145"/>
      <c r="C87" s="36"/>
      <c r="D87" s="36"/>
      <c r="E87" s="36"/>
      <c r="F87" s="118"/>
      <c r="G87" s="118"/>
      <c r="H87" s="118"/>
      <c r="I87" s="118"/>
      <c r="J87" s="118"/>
      <c r="K87" s="118"/>
      <c r="L87" s="118"/>
      <c r="M87" s="118"/>
    </row>
    <row r="88" spans="1:6" ht="12.75">
      <c r="A88"/>
      <c r="B88"/>
      <c r="C88"/>
      <c r="D88"/>
      <c r="E88" s="251" t="s">
        <v>548</v>
      </c>
      <c r="F88"/>
    </row>
    <row r="89" spans="1:6" ht="12.75">
      <c r="A89" s="252" t="s">
        <v>549</v>
      </c>
      <c r="B89" s="252"/>
      <c r="C89" s="252"/>
      <c r="D89" s="252"/>
      <c r="E89" s="200"/>
      <c r="F89" s="200"/>
    </row>
    <row r="90" spans="1:6" ht="13.5" thickBot="1">
      <c r="A90" s="253"/>
      <c r="B90" s="254"/>
      <c r="C90" s="254"/>
      <c r="D90" s="254"/>
      <c r="E90"/>
      <c r="F90"/>
    </row>
    <row r="91" spans="1:6" ht="47.25" customHeight="1">
      <c r="A91" s="825" t="s">
        <v>390</v>
      </c>
      <c r="B91" s="826"/>
      <c r="C91" s="827" t="s">
        <v>550</v>
      </c>
      <c r="D91" s="828"/>
      <c r="E91" s="829" t="s">
        <v>551</v>
      </c>
      <c r="F91" s="830"/>
    </row>
    <row r="92" spans="1:6" ht="12.75">
      <c r="A92" s="255" t="s">
        <v>392</v>
      </c>
      <c r="B92" s="256" t="s">
        <v>393</v>
      </c>
      <c r="C92" s="257" t="s">
        <v>552</v>
      </c>
      <c r="D92" s="257" t="s">
        <v>553</v>
      </c>
      <c r="E92" s="256" t="s">
        <v>554</v>
      </c>
      <c r="F92" s="195" t="s">
        <v>553</v>
      </c>
    </row>
    <row r="93" spans="1:6" ht="13.5" thickBot="1">
      <c r="A93" s="238">
        <v>1</v>
      </c>
      <c r="B93" s="258">
        <v>2</v>
      </c>
      <c r="C93" s="259">
        <v>3</v>
      </c>
      <c r="D93" s="259">
        <v>4</v>
      </c>
      <c r="E93" s="259">
        <v>5</v>
      </c>
      <c r="F93" s="198">
        <v>6</v>
      </c>
    </row>
    <row r="94" spans="1:6" ht="15.75" customHeight="1">
      <c r="A94" s="260" t="s">
        <v>556</v>
      </c>
      <c r="B94" s="336">
        <v>210</v>
      </c>
      <c r="C94" s="338" t="s">
        <v>563</v>
      </c>
      <c r="D94" s="232">
        <v>0</v>
      </c>
      <c r="E94" s="232" t="s">
        <v>563</v>
      </c>
      <c r="F94" s="319">
        <v>0</v>
      </c>
    </row>
    <row r="95" spans="1:6" ht="15.75" customHeight="1">
      <c r="A95" s="260" t="s">
        <v>577</v>
      </c>
      <c r="B95" s="336">
        <v>220</v>
      </c>
      <c r="C95" s="340">
        <v>0</v>
      </c>
      <c r="D95" s="320">
        <v>0</v>
      </c>
      <c r="E95" s="320">
        <v>0</v>
      </c>
      <c r="F95" s="321">
        <v>0</v>
      </c>
    </row>
    <row r="96" spans="1:6" ht="28.5" customHeight="1">
      <c r="A96" s="305" t="s">
        <v>578</v>
      </c>
      <c r="B96" s="336">
        <v>230</v>
      </c>
      <c r="C96" s="340">
        <v>0</v>
      </c>
      <c r="D96" s="320">
        <v>0</v>
      </c>
      <c r="E96" s="320">
        <v>0</v>
      </c>
      <c r="F96" s="321">
        <v>0</v>
      </c>
    </row>
    <row r="97" spans="1:6" ht="27.75" customHeight="1">
      <c r="A97" s="305" t="s">
        <v>579</v>
      </c>
      <c r="B97" s="336">
        <v>240</v>
      </c>
      <c r="C97" s="340" t="s">
        <v>563</v>
      </c>
      <c r="D97" s="320">
        <v>0</v>
      </c>
      <c r="E97" s="320" t="s">
        <v>563</v>
      </c>
      <c r="F97" s="321">
        <v>0</v>
      </c>
    </row>
    <row r="98" spans="1:6" ht="15.75" customHeight="1">
      <c r="A98" s="263" t="s">
        <v>558</v>
      </c>
      <c r="B98" s="336">
        <v>250</v>
      </c>
      <c r="C98" s="339" t="s">
        <v>563</v>
      </c>
      <c r="D98" s="232">
        <v>0</v>
      </c>
      <c r="E98" s="201" t="s">
        <v>563</v>
      </c>
      <c r="F98" s="233">
        <v>0</v>
      </c>
    </row>
    <row r="99" spans="1:6" ht="15.75" customHeight="1">
      <c r="A99" s="265" t="s">
        <v>559</v>
      </c>
      <c r="B99" s="313">
        <v>260</v>
      </c>
      <c r="C99" s="340" t="s">
        <v>563</v>
      </c>
      <c r="D99" s="232">
        <v>0</v>
      </c>
      <c r="E99" s="201" t="s">
        <v>563</v>
      </c>
      <c r="F99" s="233">
        <v>0</v>
      </c>
    </row>
    <row r="100" spans="1:6" ht="15.75" customHeight="1">
      <c r="A100" s="266" t="s">
        <v>580</v>
      </c>
      <c r="B100" s="336">
        <v>270</v>
      </c>
      <c r="C100" s="338" t="s">
        <v>563</v>
      </c>
      <c r="D100" s="232">
        <v>0</v>
      </c>
      <c r="E100" s="201" t="s">
        <v>563</v>
      </c>
      <c r="F100" s="233">
        <v>0</v>
      </c>
    </row>
    <row r="101" spans="1:6" ht="39" customHeight="1">
      <c r="A101" s="306" t="s">
        <v>581</v>
      </c>
      <c r="B101" s="336">
        <v>290</v>
      </c>
      <c r="C101" s="340">
        <v>0</v>
      </c>
      <c r="D101" s="320">
        <v>0</v>
      </c>
      <c r="E101" s="320">
        <v>0</v>
      </c>
      <c r="F101" s="321">
        <v>0</v>
      </c>
    </row>
    <row r="102" spans="1:6" ht="15.75" customHeight="1">
      <c r="A102" s="307" t="s">
        <v>562</v>
      </c>
      <c r="B102" s="313">
        <v>300</v>
      </c>
      <c r="C102" s="340">
        <v>0</v>
      </c>
      <c r="D102" s="320">
        <v>0</v>
      </c>
      <c r="E102" s="320">
        <v>0</v>
      </c>
      <c r="F102" s="321">
        <v>0</v>
      </c>
    </row>
    <row r="103" spans="1:6" ht="27.75" customHeight="1">
      <c r="A103" s="308" t="s">
        <v>582</v>
      </c>
      <c r="B103" s="313">
        <v>310</v>
      </c>
      <c r="C103" s="340">
        <v>0</v>
      </c>
      <c r="D103" s="320">
        <v>0</v>
      </c>
      <c r="E103" s="320">
        <v>0</v>
      </c>
      <c r="F103" s="321">
        <v>0</v>
      </c>
    </row>
    <row r="104" spans="1:6" ht="15.75" customHeight="1">
      <c r="A104" s="307" t="s">
        <v>583</v>
      </c>
      <c r="B104" s="313">
        <v>320</v>
      </c>
      <c r="C104" s="340">
        <v>0</v>
      </c>
      <c r="D104" s="320">
        <v>0</v>
      </c>
      <c r="E104" s="320">
        <v>0</v>
      </c>
      <c r="F104" s="321">
        <v>0</v>
      </c>
    </row>
    <row r="105" spans="1:6" ht="28.5" customHeight="1">
      <c r="A105" s="306" t="s">
        <v>584</v>
      </c>
      <c r="B105" s="336">
        <v>330</v>
      </c>
      <c r="C105" s="340">
        <v>0</v>
      </c>
      <c r="D105" s="320">
        <v>0</v>
      </c>
      <c r="E105" s="320">
        <v>0</v>
      </c>
      <c r="F105" s="321">
        <v>0</v>
      </c>
    </row>
    <row r="106" spans="1:6" ht="30" customHeight="1">
      <c r="A106" s="309" t="s">
        <v>585</v>
      </c>
      <c r="B106" s="336">
        <v>340</v>
      </c>
      <c r="C106" s="338" t="s">
        <v>563</v>
      </c>
      <c r="D106" s="232">
        <v>0</v>
      </c>
      <c r="E106" s="201" t="s">
        <v>563</v>
      </c>
      <c r="F106" s="233">
        <v>0</v>
      </c>
    </row>
    <row r="107" spans="1:6" ht="28.5" customHeight="1">
      <c r="A107" s="350" t="s">
        <v>653</v>
      </c>
      <c r="B107" s="313">
        <v>350</v>
      </c>
      <c r="C107" s="340" t="s">
        <v>563</v>
      </c>
      <c r="D107" s="320">
        <v>0</v>
      </c>
      <c r="E107" s="320" t="s">
        <v>563</v>
      </c>
      <c r="F107" s="321">
        <v>0</v>
      </c>
    </row>
    <row r="108" spans="1:6" ht="15.75" customHeight="1">
      <c r="A108" s="271" t="s">
        <v>564</v>
      </c>
      <c r="B108" s="313">
        <v>360</v>
      </c>
      <c r="C108" s="339" t="s">
        <v>563</v>
      </c>
      <c r="D108" s="303">
        <v>0</v>
      </c>
      <c r="E108" s="320">
        <v>0</v>
      </c>
      <c r="F108" s="304">
        <v>0</v>
      </c>
    </row>
    <row r="109" spans="1:6" ht="15.75" customHeight="1">
      <c r="A109" s="270" t="s">
        <v>586</v>
      </c>
      <c r="B109" s="336">
        <v>370</v>
      </c>
      <c r="C109" s="340">
        <v>0</v>
      </c>
      <c r="D109" s="320">
        <v>0</v>
      </c>
      <c r="E109" s="320">
        <v>0</v>
      </c>
      <c r="F109" s="321">
        <v>0</v>
      </c>
    </row>
    <row r="110" spans="1:6" ht="15.75" customHeight="1" thickBot="1">
      <c r="A110" s="274" t="s">
        <v>560</v>
      </c>
      <c r="B110" s="314">
        <v>380</v>
      </c>
      <c r="C110" s="345">
        <v>0</v>
      </c>
      <c r="D110" s="324">
        <v>0</v>
      </c>
      <c r="E110" s="324">
        <v>0</v>
      </c>
      <c r="F110" s="364">
        <v>0</v>
      </c>
    </row>
    <row r="111" spans="1:6" ht="12.75">
      <c r="A111" s="275"/>
      <c r="B111" s="262"/>
      <c r="C111" s="268"/>
      <c r="D111" s="268"/>
      <c r="E111" s="268"/>
      <c r="F111" s="268"/>
    </row>
    <row r="112" spans="1:6" ht="12.75">
      <c r="A112" s="275"/>
      <c r="B112" s="262"/>
      <c r="C112" s="268"/>
      <c r="D112" s="268"/>
      <c r="E112" s="268"/>
      <c r="F112" s="268"/>
    </row>
    <row r="113" spans="1:6" ht="12.75">
      <c r="A113" s="200" t="s">
        <v>565</v>
      </c>
      <c r="B113" s="276"/>
      <c r="C113" s="276"/>
      <c r="D113"/>
      <c r="E113" s="276"/>
      <c r="F113" s="277"/>
    </row>
    <row r="114" spans="1:6" ht="15">
      <c r="A114" s="278"/>
      <c r="B114" s="279" t="s">
        <v>566</v>
      </c>
      <c r="C114"/>
      <c r="D114"/>
      <c r="E114"/>
      <c r="F114"/>
    </row>
    <row r="115" spans="1:6" ht="15">
      <c r="A115" s="280"/>
      <c r="B115"/>
      <c r="C115" s="268"/>
      <c r="D115"/>
      <c r="E115"/>
      <c r="F115"/>
    </row>
    <row r="116" spans="1:7" ht="15">
      <c r="A116" s="280"/>
      <c r="B116"/>
      <c r="C116" s="268"/>
      <c r="D116"/>
      <c r="E116"/>
      <c r="F116"/>
      <c r="G116"/>
    </row>
    <row r="117" spans="1:7" ht="15">
      <c r="A117" s="278"/>
      <c r="B117"/>
      <c r="C117"/>
      <c r="D117"/>
      <c r="E117"/>
      <c r="F117"/>
      <c r="G117"/>
    </row>
    <row r="118" spans="1:7" ht="12.75">
      <c r="A118" s="200" t="s">
        <v>567</v>
      </c>
      <c r="B118" s="276"/>
      <c r="C118" s="276"/>
      <c r="D118"/>
      <c r="E118" s="276"/>
      <c r="F118" s="268"/>
      <c r="G118"/>
    </row>
    <row r="119" spans="1:7" ht="12.75">
      <c r="A119"/>
      <c r="B119" s="279" t="s">
        <v>568</v>
      </c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 t="s">
        <v>569</v>
      </c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</sheetData>
  <mergeCells count="70">
    <mergeCell ref="E56:G56"/>
    <mergeCell ref="E57:G57"/>
    <mergeCell ref="E58:G58"/>
    <mergeCell ref="D66:D67"/>
    <mergeCell ref="E63:G63"/>
    <mergeCell ref="E61:G61"/>
    <mergeCell ref="E62:G62"/>
    <mergeCell ref="E64:G64"/>
    <mergeCell ref="E65:G65"/>
    <mergeCell ref="E38:G38"/>
    <mergeCell ref="E39:G39"/>
    <mergeCell ref="E40:G40"/>
    <mergeCell ref="E45:G45"/>
    <mergeCell ref="E42:G42"/>
    <mergeCell ref="E43:G43"/>
    <mergeCell ref="E27:G27"/>
    <mergeCell ref="E28:G28"/>
    <mergeCell ref="E29:G29"/>
    <mergeCell ref="E30:G30"/>
    <mergeCell ref="E22:G22"/>
    <mergeCell ref="E23:G23"/>
    <mergeCell ref="E24:G24"/>
    <mergeCell ref="E25:G25"/>
    <mergeCell ref="E31:G31"/>
    <mergeCell ref="E41:G41"/>
    <mergeCell ref="E26:G26"/>
    <mergeCell ref="A91:B91"/>
    <mergeCell ref="C91:D91"/>
    <mergeCell ref="E91:F91"/>
    <mergeCell ref="C48:D48"/>
    <mergeCell ref="E48:G48"/>
    <mergeCell ref="E49:G49"/>
    <mergeCell ref="E50:G50"/>
    <mergeCell ref="E4:G4"/>
    <mergeCell ref="E5:G5"/>
    <mergeCell ref="E9:G9"/>
    <mergeCell ref="E12:G12"/>
    <mergeCell ref="C17:C21"/>
    <mergeCell ref="E17:G21"/>
    <mergeCell ref="C14:D14"/>
    <mergeCell ref="D17:D21"/>
    <mergeCell ref="E14:G14"/>
    <mergeCell ref="E15:G15"/>
    <mergeCell ref="E16:G16"/>
    <mergeCell ref="E32:G32"/>
    <mergeCell ref="E33:G33"/>
    <mergeCell ref="E34:G34"/>
    <mergeCell ref="E35:G35"/>
    <mergeCell ref="E36:G36"/>
    <mergeCell ref="E37:G37"/>
    <mergeCell ref="E44:G44"/>
    <mergeCell ref="E60:G60"/>
    <mergeCell ref="E59:G59"/>
    <mergeCell ref="E54:G54"/>
    <mergeCell ref="E55:G55"/>
    <mergeCell ref="E53:G53"/>
    <mergeCell ref="E51:G51"/>
    <mergeCell ref="E52:G52"/>
    <mergeCell ref="C73:C74"/>
    <mergeCell ref="E73:G74"/>
    <mergeCell ref="C66:C67"/>
    <mergeCell ref="E66:G67"/>
    <mergeCell ref="E68:G68"/>
    <mergeCell ref="E69:G69"/>
    <mergeCell ref="D73:D74"/>
    <mergeCell ref="E75:G75"/>
    <mergeCell ref="E76:G76"/>
    <mergeCell ref="E70:G70"/>
    <mergeCell ref="E71:G71"/>
    <mergeCell ref="E72:G72"/>
  </mergeCells>
  <printOptions/>
  <pageMargins left="0.1968503937007874" right="0.11811023622047245" top="0.3937007874015748" bottom="0.2362204724409449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workbookViewId="0" topLeftCell="A1">
      <selection activeCell="C27" sqref="C27"/>
    </sheetView>
  </sheetViews>
  <sheetFormatPr defaultColWidth="9.00390625" defaultRowHeight="12.75"/>
  <cols>
    <col min="1" max="1" width="40.50390625" style="4" customWidth="1"/>
    <col min="2" max="2" width="5.50390625" style="4" customWidth="1"/>
    <col min="3" max="3" width="8.00390625" style="4" customWidth="1"/>
    <col min="4" max="4" width="7.50390625" style="4" customWidth="1"/>
    <col min="5" max="5" width="8.625" style="4" customWidth="1"/>
    <col min="6" max="6" width="7.50390625" style="4" customWidth="1"/>
    <col min="7" max="7" width="7.00390625" style="4" customWidth="1"/>
    <col min="8" max="8" width="8.00390625" style="4" customWidth="1"/>
    <col min="9" max="9" width="7.375" style="4" customWidth="1"/>
    <col min="10" max="10" width="7.00390625" style="4" customWidth="1"/>
    <col min="11" max="11" width="8.125" style="4" customWidth="1"/>
    <col min="12" max="12" width="7.375" style="4" customWidth="1"/>
    <col min="13" max="13" width="7.50390625" style="4" customWidth="1"/>
    <col min="14" max="14" width="6.625" style="4" customWidth="1"/>
    <col min="15" max="15" width="8.375" style="4" customWidth="1"/>
    <col min="16" max="16" width="7.125" style="4" customWidth="1"/>
    <col min="17" max="17" width="7.50390625" style="4" customWidth="1"/>
    <col min="19" max="25" width="9.125" style="4" customWidth="1"/>
  </cols>
  <sheetData>
    <row r="1" spans="1:17" ht="14.25" thickBot="1">
      <c r="A1" s="834" t="s">
        <v>443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</row>
    <row r="2" spans="1:17" ht="13.5" thickBot="1">
      <c r="A2" s="68"/>
      <c r="B2" s="34"/>
      <c r="C2" s="831" t="s">
        <v>375</v>
      </c>
      <c r="D2" s="832"/>
      <c r="E2" s="833"/>
      <c r="F2" s="831" t="s">
        <v>599</v>
      </c>
      <c r="G2" s="832"/>
      <c r="H2" s="833"/>
      <c r="I2" s="831" t="s">
        <v>600</v>
      </c>
      <c r="J2" s="832"/>
      <c r="K2" s="833"/>
      <c r="L2" s="831" t="s">
        <v>601</v>
      </c>
      <c r="M2" s="832"/>
      <c r="N2" s="833"/>
      <c r="O2" s="831" t="s">
        <v>602</v>
      </c>
      <c r="P2" s="832"/>
      <c r="Q2" s="833"/>
    </row>
    <row r="3" spans="1:17" ht="12.75">
      <c r="A3" s="168" t="s">
        <v>390</v>
      </c>
      <c r="B3" s="34"/>
      <c r="C3" s="838" t="s">
        <v>570</v>
      </c>
      <c r="D3" s="835"/>
      <c r="E3" s="150" t="s">
        <v>572</v>
      </c>
      <c r="F3" s="770" t="s">
        <v>570</v>
      </c>
      <c r="G3" s="835"/>
      <c r="H3" s="150" t="s">
        <v>572</v>
      </c>
      <c r="I3" s="770" t="s">
        <v>570</v>
      </c>
      <c r="J3" s="835"/>
      <c r="K3" s="150" t="s">
        <v>572</v>
      </c>
      <c r="L3" s="770" t="s">
        <v>570</v>
      </c>
      <c r="M3" s="835"/>
      <c r="N3" s="150" t="s">
        <v>572</v>
      </c>
      <c r="O3" s="770" t="s">
        <v>570</v>
      </c>
      <c r="P3" s="835"/>
      <c r="Q3" s="291" t="s">
        <v>572</v>
      </c>
    </row>
    <row r="4" spans="1:17" ht="13.5" thickBot="1">
      <c r="A4" s="168" t="s">
        <v>392</v>
      </c>
      <c r="B4" s="26" t="s">
        <v>393</v>
      </c>
      <c r="C4" s="238" t="s">
        <v>510</v>
      </c>
      <c r="D4" s="290" t="s">
        <v>571</v>
      </c>
      <c r="E4" s="150" t="s">
        <v>573</v>
      </c>
      <c r="F4" s="240" t="s">
        <v>510</v>
      </c>
      <c r="G4" s="290" t="s">
        <v>571</v>
      </c>
      <c r="H4" s="150" t="s">
        <v>573</v>
      </c>
      <c r="I4" s="240" t="s">
        <v>510</v>
      </c>
      <c r="J4" s="290" t="s">
        <v>571</v>
      </c>
      <c r="K4" s="150" t="s">
        <v>573</v>
      </c>
      <c r="L4" s="240" t="s">
        <v>510</v>
      </c>
      <c r="M4" s="290" t="s">
        <v>571</v>
      </c>
      <c r="N4" s="150" t="s">
        <v>573</v>
      </c>
      <c r="O4" s="240" t="s">
        <v>510</v>
      </c>
      <c r="P4" s="290" t="s">
        <v>571</v>
      </c>
      <c r="Q4" s="150" t="s">
        <v>573</v>
      </c>
    </row>
    <row r="5" spans="1:17" ht="13.5" thickBot="1">
      <c r="A5" s="169">
        <v>1</v>
      </c>
      <c r="B5" s="161">
        <v>2</v>
      </c>
      <c r="C5" s="148">
        <v>3</v>
      </c>
      <c r="D5" s="161"/>
      <c r="E5" s="149">
        <v>4</v>
      </c>
      <c r="F5" s="148">
        <v>5</v>
      </c>
      <c r="G5" s="161"/>
      <c r="H5" s="149">
        <v>6</v>
      </c>
      <c r="I5" s="148">
        <v>7</v>
      </c>
      <c r="J5" s="161"/>
      <c r="K5" s="149">
        <v>8</v>
      </c>
      <c r="L5" s="148">
        <v>9</v>
      </c>
      <c r="M5" s="161"/>
      <c r="N5" s="149">
        <v>10</v>
      </c>
      <c r="O5" s="148">
        <v>11</v>
      </c>
      <c r="P5" s="161"/>
      <c r="Q5" s="149">
        <v>12</v>
      </c>
    </row>
    <row r="6" spans="1:17" ht="12.75">
      <c r="A6" s="170" t="s">
        <v>192</v>
      </c>
      <c r="B6" s="129"/>
      <c r="C6" s="151"/>
      <c r="D6" s="269"/>
      <c r="E6" s="152"/>
      <c r="F6" s="151"/>
      <c r="G6" s="269"/>
      <c r="H6" s="152"/>
      <c r="I6" s="151"/>
      <c r="J6" s="269"/>
      <c r="K6" s="152"/>
      <c r="L6" s="151"/>
      <c r="M6" s="269"/>
      <c r="N6" s="152"/>
      <c r="O6" s="151"/>
      <c r="P6" s="269"/>
      <c r="Q6" s="152"/>
    </row>
    <row r="7" spans="1:17" ht="25.5" customHeight="1">
      <c r="A7" s="180" t="s">
        <v>194</v>
      </c>
      <c r="B7" s="162" t="s">
        <v>399</v>
      </c>
      <c r="C7" s="188">
        <f>SUM(F7+I7+L7+O7+C71+F71+I71+L71+O71+C135+F135)</f>
        <v>0</v>
      </c>
      <c r="D7" s="450">
        <f>SUM(G7+J7+M7+P7+D71+G71+J71+M71+P71+D135+G135)</f>
        <v>0</v>
      </c>
      <c r="E7" s="189">
        <f>SUM(H7+K7+N7+Q7+E71+H71+K71+N71+Q71+E135+H135)</f>
        <v>0</v>
      </c>
      <c r="F7" s="182"/>
      <c r="G7" s="264"/>
      <c r="H7" s="183"/>
      <c r="I7" s="182"/>
      <c r="J7" s="264"/>
      <c r="K7" s="183"/>
      <c r="L7" s="182"/>
      <c r="M7" s="264"/>
      <c r="N7" s="183"/>
      <c r="O7" s="182"/>
      <c r="P7" s="264"/>
      <c r="Q7" s="183"/>
    </row>
    <row r="8" spans="1:17" ht="12.75" customHeight="1">
      <c r="A8" s="245" t="s">
        <v>512</v>
      </c>
      <c r="B8" s="246" t="s">
        <v>521</v>
      </c>
      <c r="C8" s="188">
        <f aca="true" t="shared" si="0" ref="C8:C26">SUM(F8+I8+L8+O8+C72+F72+I72+L72+O72+C136+F136)</f>
        <v>0</v>
      </c>
      <c r="D8" s="450">
        <f aca="true" t="shared" si="1" ref="D8:D26">SUM(G8+J8+M8+P8+D72+G72+J72+M72+P72+D136+G136)</f>
        <v>0</v>
      </c>
      <c r="E8" s="189">
        <f aca="true" t="shared" si="2" ref="E8:E26">SUM(H8+K8+N8+Q8+E72+H72+K72+N72+Q72+E136+H136)</f>
        <v>0</v>
      </c>
      <c r="F8" s="182"/>
      <c r="G8" s="264"/>
      <c r="H8" s="183"/>
      <c r="I8" s="182"/>
      <c r="J8" s="264"/>
      <c r="K8" s="183"/>
      <c r="L8" s="182"/>
      <c r="M8" s="264"/>
      <c r="N8" s="183"/>
      <c r="O8" s="182"/>
      <c r="P8" s="264"/>
      <c r="Q8" s="183"/>
    </row>
    <row r="9" spans="1:17" ht="12.75" customHeight="1">
      <c r="A9" s="245" t="s">
        <v>513</v>
      </c>
      <c r="B9" s="246" t="s">
        <v>522</v>
      </c>
      <c r="C9" s="188">
        <f t="shared" si="0"/>
        <v>0</v>
      </c>
      <c r="D9" s="450">
        <f t="shared" si="1"/>
        <v>0</v>
      </c>
      <c r="E9" s="189">
        <f t="shared" si="2"/>
        <v>0</v>
      </c>
      <c r="F9" s="182"/>
      <c r="G9" s="264"/>
      <c r="H9" s="183"/>
      <c r="I9" s="182"/>
      <c r="J9" s="264"/>
      <c r="K9" s="183"/>
      <c r="L9" s="182"/>
      <c r="M9" s="264"/>
      <c r="N9" s="183"/>
      <c r="O9" s="182"/>
      <c r="P9" s="264"/>
      <c r="Q9" s="183"/>
    </row>
    <row r="10" spans="1:17" ht="12.75" customHeight="1">
      <c r="A10" s="245" t="s">
        <v>514</v>
      </c>
      <c r="B10" s="246" t="s">
        <v>523</v>
      </c>
      <c r="C10" s="188">
        <f t="shared" si="0"/>
        <v>0</v>
      </c>
      <c r="D10" s="450">
        <f t="shared" si="1"/>
        <v>0</v>
      </c>
      <c r="E10" s="189">
        <f t="shared" si="2"/>
        <v>0</v>
      </c>
      <c r="F10" s="182"/>
      <c r="G10" s="264"/>
      <c r="H10" s="183"/>
      <c r="I10" s="182"/>
      <c r="J10" s="264"/>
      <c r="K10" s="183"/>
      <c r="L10" s="182"/>
      <c r="M10" s="264"/>
      <c r="N10" s="183"/>
      <c r="O10" s="182"/>
      <c r="P10" s="264"/>
      <c r="Q10" s="183"/>
    </row>
    <row r="11" spans="1:17" ht="12.75" customHeight="1">
      <c r="A11" s="245" t="s">
        <v>515</v>
      </c>
      <c r="B11" s="246" t="s">
        <v>524</v>
      </c>
      <c r="C11" s="188">
        <f t="shared" si="0"/>
        <v>0</v>
      </c>
      <c r="D11" s="450">
        <f t="shared" si="1"/>
        <v>0</v>
      </c>
      <c r="E11" s="189">
        <f t="shared" si="2"/>
        <v>0</v>
      </c>
      <c r="F11" s="182"/>
      <c r="G11" s="264"/>
      <c r="H11" s="183"/>
      <c r="I11" s="182"/>
      <c r="J11" s="264"/>
      <c r="K11" s="183"/>
      <c r="L11" s="182"/>
      <c r="M11" s="264"/>
      <c r="N11" s="183"/>
      <c r="O11" s="182"/>
      <c r="P11" s="264"/>
      <c r="Q11" s="183"/>
    </row>
    <row r="12" spans="1:17" ht="12.75" customHeight="1">
      <c r="A12" s="245" t="s">
        <v>516</v>
      </c>
      <c r="B12" s="246" t="s">
        <v>525</v>
      </c>
      <c r="C12" s="188">
        <f t="shared" si="0"/>
        <v>0</v>
      </c>
      <c r="D12" s="450">
        <f t="shared" si="1"/>
        <v>0</v>
      </c>
      <c r="E12" s="189">
        <f t="shared" si="2"/>
        <v>0</v>
      </c>
      <c r="F12" s="182"/>
      <c r="G12" s="264"/>
      <c r="H12" s="183"/>
      <c r="I12" s="182"/>
      <c r="J12" s="264"/>
      <c r="K12" s="183"/>
      <c r="L12" s="182"/>
      <c r="M12" s="264"/>
      <c r="N12" s="183"/>
      <c r="O12" s="182"/>
      <c r="P12" s="264"/>
      <c r="Q12" s="183"/>
    </row>
    <row r="13" spans="1:17" ht="12.75" customHeight="1">
      <c r="A13" s="245" t="s">
        <v>517</v>
      </c>
      <c r="B13" s="246" t="s">
        <v>526</v>
      </c>
      <c r="C13" s="188">
        <f t="shared" si="0"/>
        <v>0</v>
      </c>
      <c r="D13" s="450">
        <f t="shared" si="1"/>
        <v>0</v>
      </c>
      <c r="E13" s="189">
        <f t="shared" si="2"/>
        <v>0</v>
      </c>
      <c r="F13" s="182"/>
      <c r="G13" s="264"/>
      <c r="H13" s="183"/>
      <c r="I13" s="182"/>
      <c r="J13" s="264"/>
      <c r="K13" s="183"/>
      <c r="L13" s="182"/>
      <c r="M13" s="264"/>
      <c r="N13" s="183"/>
      <c r="O13" s="182"/>
      <c r="P13" s="264"/>
      <c r="Q13" s="183"/>
    </row>
    <row r="14" spans="1:17" ht="12.75" customHeight="1">
      <c r="A14" s="245" t="s">
        <v>518</v>
      </c>
      <c r="B14" s="246" t="s">
        <v>527</v>
      </c>
      <c r="C14" s="188">
        <f t="shared" si="0"/>
        <v>0</v>
      </c>
      <c r="D14" s="450">
        <f t="shared" si="1"/>
        <v>0</v>
      </c>
      <c r="E14" s="189">
        <f t="shared" si="2"/>
        <v>0</v>
      </c>
      <c r="F14" s="182"/>
      <c r="G14" s="264"/>
      <c r="H14" s="183"/>
      <c r="I14" s="182"/>
      <c r="J14" s="264"/>
      <c r="K14" s="183"/>
      <c r="L14" s="182"/>
      <c r="M14" s="264"/>
      <c r="N14" s="183"/>
      <c r="O14" s="182"/>
      <c r="P14" s="264"/>
      <c r="Q14" s="183"/>
    </row>
    <row r="15" spans="1:17" ht="12.75" customHeight="1">
      <c r="A15" s="245" t="s">
        <v>519</v>
      </c>
      <c r="B15" s="246" t="s">
        <v>528</v>
      </c>
      <c r="C15" s="188">
        <f t="shared" si="0"/>
        <v>0</v>
      </c>
      <c r="D15" s="450">
        <f t="shared" si="1"/>
        <v>0</v>
      </c>
      <c r="E15" s="189">
        <f t="shared" si="2"/>
        <v>0</v>
      </c>
      <c r="F15" s="182"/>
      <c r="G15" s="264"/>
      <c r="H15" s="183"/>
      <c r="I15" s="182"/>
      <c r="J15" s="264"/>
      <c r="K15" s="183"/>
      <c r="L15" s="182"/>
      <c r="M15" s="264"/>
      <c r="N15" s="183"/>
      <c r="O15" s="182"/>
      <c r="P15" s="264"/>
      <c r="Q15" s="183"/>
    </row>
    <row r="16" spans="1:17" ht="12.75" customHeight="1">
      <c r="A16" s="245" t="s">
        <v>520</v>
      </c>
      <c r="B16" s="246" t="s">
        <v>529</v>
      </c>
      <c r="C16" s="188">
        <f t="shared" si="0"/>
        <v>0</v>
      </c>
      <c r="D16" s="450">
        <f t="shared" si="1"/>
        <v>0</v>
      </c>
      <c r="E16" s="189">
        <f t="shared" si="2"/>
        <v>0</v>
      </c>
      <c r="F16" s="182"/>
      <c r="G16" s="264"/>
      <c r="H16" s="183"/>
      <c r="I16" s="182"/>
      <c r="J16" s="264"/>
      <c r="K16" s="183"/>
      <c r="L16" s="182"/>
      <c r="M16" s="264"/>
      <c r="N16" s="183"/>
      <c r="O16" s="182"/>
      <c r="P16" s="264"/>
      <c r="Q16" s="183"/>
    </row>
    <row r="17" spans="1:17" ht="12.75">
      <c r="A17" s="172" t="s">
        <v>190</v>
      </c>
      <c r="B17" s="163" t="s">
        <v>401</v>
      </c>
      <c r="C17" s="188">
        <f t="shared" si="0"/>
        <v>0</v>
      </c>
      <c r="D17" s="450">
        <f t="shared" si="1"/>
        <v>0</v>
      </c>
      <c r="E17" s="189">
        <f t="shared" si="2"/>
        <v>0</v>
      </c>
      <c r="F17" s="182"/>
      <c r="G17" s="264"/>
      <c r="H17" s="183"/>
      <c r="I17" s="182"/>
      <c r="J17" s="264"/>
      <c r="K17" s="183"/>
      <c r="L17" s="182"/>
      <c r="M17" s="264"/>
      <c r="N17" s="183"/>
      <c r="O17" s="182"/>
      <c r="P17" s="264"/>
      <c r="Q17" s="183"/>
    </row>
    <row r="18" spans="1:17" ht="12.75">
      <c r="A18" s="245" t="s">
        <v>512</v>
      </c>
      <c r="B18" s="246" t="s">
        <v>530</v>
      </c>
      <c r="C18" s="188">
        <f t="shared" si="0"/>
        <v>0</v>
      </c>
      <c r="D18" s="450">
        <f t="shared" si="1"/>
        <v>0</v>
      </c>
      <c r="E18" s="189">
        <f t="shared" si="2"/>
        <v>0</v>
      </c>
      <c r="F18" s="182"/>
      <c r="G18" s="264"/>
      <c r="H18" s="183"/>
      <c r="I18" s="182"/>
      <c r="J18" s="264"/>
      <c r="K18" s="183"/>
      <c r="L18" s="182"/>
      <c r="M18" s="264"/>
      <c r="N18" s="183"/>
      <c r="O18" s="182"/>
      <c r="P18" s="264"/>
      <c r="Q18" s="183"/>
    </row>
    <row r="19" spans="1:17" ht="12.75">
      <c r="A19" s="245" t="s">
        <v>513</v>
      </c>
      <c r="B19" s="247" t="s">
        <v>531</v>
      </c>
      <c r="C19" s="188">
        <f t="shared" si="0"/>
        <v>0</v>
      </c>
      <c r="D19" s="450">
        <f t="shared" si="1"/>
        <v>0</v>
      </c>
      <c r="E19" s="189">
        <f t="shared" si="2"/>
        <v>0</v>
      </c>
      <c r="F19" s="182"/>
      <c r="G19" s="264"/>
      <c r="H19" s="183"/>
      <c r="I19" s="182"/>
      <c r="J19" s="264"/>
      <c r="K19" s="183"/>
      <c r="L19" s="182"/>
      <c r="M19" s="264"/>
      <c r="N19" s="183"/>
      <c r="O19" s="182"/>
      <c r="P19" s="264"/>
      <c r="Q19" s="183"/>
    </row>
    <row r="20" spans="1:17" ht="12.75">
      <c r="A20" s="245" t="s">
        <v>514</v>
      </c>
      <c r="B20" s="246" t="s">
        <v>532</v>
      </c>
      <c r="C20" s="188">
        <f t="shared" si="0"/>
        <v>0</v>
      </c>
      <c r="D20" s="450">
        <f t="shared" si="1"/>
        <v>0</v>
      </c>
      <c r="E20" s="189">
        <f t="shared" si="2"/>
        <v>0</v>
      </c>
      <c r="F20" s="182"/>
      <c r="G20" s="264"/>
      <c r="H20" s="183"/>
      <c r="I20" s="182"/>
      <c r="J20" s="264"/>
      <c r="K20" s="183"/>
      <c r="L20" s="182"/>
      <c r="M20" s="264"/>
      <c r="N20" s="183"/>
      <c r="O20" s="182"/>
      <c r="P20" s="264"/>
      <c r="Q20" s="183"/>
    </row>
    <row r="21" spans="1:17" ht="12.75">
      <c r="A21" s="245" t="s">
        <v>515</v>
      </c>
      <c r="B21" s="247" t="s">
        <v>533</v>
      </c>
      <c r="C21" s="188">
        <f t="shared" si="0"/>
        <v>0</v>
      </c>
      <c r="D21" s="450">
        <f t="shared" si="1"/>
        <v>0</v>
      </c>
      <c r="E21" s="189">
        <f t="shared" si="2"/>
        <v>0</v>
      </c>
      <c r="F21" s="182"/>
      <c r="G21" s="264"/>
      <c r="H21" s="183"/>
      <c r="I21" s="182"/>
      <c r="J21" s="264"/>
      <c r="K21" s="183"/>
      <c r="L21" s="182"/>
      <c r="M21" s="264"/>
      <c r="N21" s="183"/>
      <c r="O21" s="182"/>
      <c r="P21" s="264"/>
      <c r="Q21" s="183"/>
    </row>
    <row r="22" spans="1:17" ht="12.75">
      <c r="A22" s="245" t="s">
        <v>516</v>
      </c>
      <c r="B22" s="246" t="s">
        <v>534</v>
      </c>
      <c r="C22" s="188">
        <f t="shared" si="0"/>
        <v>0</v>
      </c>
      <c r="D22" s="450">
        <f t="shared" si="1"/>
        <v>0</v>
      </c>
      <c r="E22" s="189">
        <f t="shared" si="2"/>
        <v>0</v>
      </c>
      <c r="F22" s="182"/>
      <c r="G22" s="264"/>
      <c r="H22" s="183"/>
      <c r="I22" s="182"/>
      <c r="J22" s="264"/>
      <c r="K22" s="183"/>
      <c r="L22" s="182"/>
      <c r="M22" s="264"/>
      <c r="N22" s="183"/>
      <c r="O22" s="182"/>
      <c r="P22" s="264"/>
      <c r="Q22" s="183"/>
    </row>
    <row r="23" spans="1:17" ht="12.75">
      <c r="A23" s="245" t="s">
        <v>517</v>
      </c>
      <c r="B23" s="247" t="s">
        <v>535</v>
      </c>
      <c r="C23" s="188">
        <f t="shared" si="0"/>
        <v>0</v>
      </c>
      <c r="D23" s="450">
        <f t="shared" si="1"/>
        <v>0</v>
      </c>
      <c r="E23" s="189">
        <f t="shared" si="2"/>
        <v>0</v>
      </c>
      <c r="F23" s="182"/>
      <c r="G23" s="264"/>
      <c r="H23" s="183"/>
      <c r="I23" s="182"/>
      <c r="J23" s="264"/>
      <c r="K23" s="183"/>
      <c r="L23" s="182"/>
      <c r="M23" s="264"/>
      <c r="N23" s="183"/>
      <c r="O23" s="182"/>
      <c r="P23" s="264"/>
      <c r="Q23" s="183"/>
    </row>
    <row r="24" spans="1:17" ht="12.75">
      <c r="A24" s="245" t="s">
        <v>518</v>
      </c>
      <c r="B24" s="246" t="s">
        <v>536</v>
      </c>
      <c r="C24" s="188">
        <f t="shared" si="0"/>
        <v>0</v>
      </c>
      <c r="D24" s="450">
        <f t="shared" si="1"/>
        <v>0</v>
      </c>
      <c r="E24" s="189">
        <f t="shared" si="2"/>
        <v>0</v>
      </c>
      <c r="F24" s="182"/>
      <c r="G24" s="264"/>
      <c r="H24" s="183"/>
      <c r="I24" s="182"/>
      <c r="J24" s="264"/>
      <c r="K24" s="183"/>
      <c r="L24" s="182"/>
      <c r="M24" s="264"/>
      <c r="N24" s="183"/>
      <c r="O24" s="182"/>
      <c r="P24" s="264"/>
      <c r="Q24" s="183"/>
    </row>
    <row r="25" spans="1:17" ht="12.75">
      <c r="A25" s="245" t="s">
        <v>519</v>
      </c>
      <c r="B25" s="247" t="s">
        <v>537</v>
      </c>
      <c r="C25" s="188">
        <f t="shared" si="0"/>
        <v>0</v>
      </c>
      <c r="D25" s="450">
        <f t="shared" si="1"/>
        <v>0</v>
      </c>
      <c r="E25" s="189">
        <f t="shared" si="2"/>
        <v>0</v>
      </c>
      <c r="F25" s="182"/>
      <c r="G25" s="264"/>
      <c r="H25" s="183"/>
      <c r="I25" s="182"/>
      <c r="J25" s="264"/>
      <c r="K25" s="183"/>
      <c r="L25" s="182"/>
      <c r="M25" s="264"/>
      <c r="N25" s="183"/>
      <c r="O25" s="182"/>
      <c r="P25" s="264"/>
      <c r="Q25" s="183"/>
    </row>
    <row r="26" spans="1:17" ht="12.75">
      <c r="A26" s="245" t="s">
        <v>520</v>
      </c>
      <c r="B26" s="246" t="s">
        <v>538</v>
      </c>
      <c r="C26" s="188">
        <f t="shared" si="0"/>
        <v>0</v>
      </c>
      <c r="D26" s="450">
        <f t="shared" si="1"/>
        <v>0</v>
      </c>
      <c r="E26" s="189">
        <f t="shared" si="2"/>
        <v>0</v>
      </c>
      <c r="F26" s="182"/>
      <c r="G26" s="264"/>
      <c r="H26" s="183"/>
      <c r="I26" s="182"/>
      <c r="J26" s="264"/>
      <c r="K26" s="183"/>
      <c r="L26" s="182"/>
      <c r="M26" s="264"/>
      <c r="N26" s="183"/>
      <c r="O26" s="182"/>
      <c r="P26" s="264"/>
      <c r="Q26" s="183"/>
    </row>
    <row r="27" spans="1:17" ht="12.75">
      <c r="A27" s="173" t="s">
        <v>402</v>
      </c>
      <c r="B27" s="163" t="s">
        <v>403</v>
      </c>
      <c r="C27" s="292">
        <f>C7-C17</f>
        <v>0</v>
      </c>
      <c r="D27" s="299">
        <f>D7-D17</f>
        <v>0</v>
      </c>
      <c r="E27" s="293">
        <f>E7-E17</f>
        <v>0</v>
      </c>
      <c r="F27" s="155">
        <f aca="true" t="shared" si="3" ref="F27:Q27">F7-F17</f>
        <v>0</v>
      </c>
      <c r="G27" s="283"/>
      <c r="H27" s="156">
        <f t="shared" si="3"/>
        <v>0</v>
      </c>
      <c r="I27" s="155">
        <f t="shared" si="3"/>
        <v>0</v>
      </c>
      <c r="J27" s="283"/>
      <c r="K27" s="156">
        <f t="shared" si="3"/>
        <v>0</v>
      </c>
      <c r="L27" s="155">
        <f t="shared" si="3"/>
        <v>0</v>
      </c>
      <c r="M27" s="283"/>
      <c r="N27" s="156">
        <f t="shared" si="3"/>
        <v>0</v>
      </c>
      <c r="O27" s="155">
        <f t="shared" si="3"/>
        <v>0</v>
      </c>
      <c r="P27" s="283"/>
      <c r="Q27" s="156">
        <f t="shared" si="3"/>
        <v>0</v>
      </c>
    </row>
    <row r="28" spans="1:17" ht="12.75">
      <c r="A28" s="173" t="s">
        <v>404</v>
      </c>
      <c r="B28" s="163" t="s">
        <v>405</v>
      </c>
      <c r="C28" s="188">
        <f aca="true" t="shared" si="4" ref="C28:E29">SUM(F28+I28+L28+O28+C92+F92+I92+L92+O92+C156+F156)</f>
        <v>0</v>
      </c>
      <c r="D28" s="450">
        <f t="shared" si="4"/>
        <v>0</v>
      </c>
      <c r="E28" s="189">
        <f t="shared" si="4"/>
        <v>0</v>
      </c>
      <c r="F28" s="182"/>
      <c r="G28" s="264"/>
      <c r="H28" s="183"/>
      <c r="I28" s="182"/>
      <c r="J28" s="264"/>
      <c r="K28" s="183"/>
      <c r="L28" s="182"/>
      <c r="M28" s="264"/>
      <c r="N28" s="183"/>
      <c r="O28" s="182"/>
      <c r="P28" s="264"/>
      <c r="Q28" s="183"/>
    </row>
    <row r="29" spans="1:17" ht="12.75">
      <c r="A29" s="173" t="s">
        <v>406</v>
      </c>
      <c r="B29" s="163" t="s">
        <v>407</v>
      </c>
      <c r="C29" s="188">
        <f t="shared" si="4"/>
        <v>0</v>
      </c>
      <c r="D29" s="450">
        <f t="shared" si="4"/>
        <v>0</v>
      </c>
      <c r="E29" s="189">
        <f t="shared" si="4"/>
        <v>0</v>
      </c>
      <c r="F29" s="182"/>
      <c r="G29" s="264"/>
      <c r="H29" s="183"/>
      <c r="I29" s="182"/>
      <c r="J29" s="264"/>
      <c r="K29" s="183"/>
      <c r="L29" s="182"/>
      <c r="M29" s="264"/>
      <c r="N29" s="183"/>
      <c r="O29" s="182"/>
      <c r="P29" s="264"/>
      <c r="Q29" s="183"/>
    </row>
    <row r="30" spans="1:17" ht="12.75">
      <c r="A30" s="173" t="s">
        <v>408</v>
      </c>
      <c r="B30" s="163" t="s">
        <v>409</v>
      </c>
      <c r="C30" s="292">
        <f>C27-C28-C29</f>
        <v>0</v>
      </c>
      <c r="D30" s="299">
        <f>D27-D28-D29</f>
        <v>0</v>
      </c>
      <c r="E30" s="293">
        <f>E27-E28-E29</f>
        <v>0</v>
      </c>
      <c r="F30" s="155">
        <f aca="true" t="shared" si="5" ref="F30:Q30">F27-F28-F29</f>
        <v>0</v>
      </c>
      <c r="G30" s="283"/>
      <c r="H30" s="156">
        <f t="shared" si="5"/>
        <v>0</v>
      </c>
      <c r="I30" s="155">
        <f t="shared" si="5"/>
        <v>0</v>
      </c>
      <c r="J30" s="283"/>
      <c r="K30" s="156">
        <f t="shared" si="5"/>
        <v>0</v>
      </c>
      <c r="L30" s="155">
        <f t="shared" si="5"/>
        <v>0</v>
      </c>
      <c r="M30" s="283"/>
      <c r="N30" s="156">
        <f t="shared" si="5"/>
        <v>0</v>
      </c>
      <c r="O30" s="155">
        <f t="shared" si="5"/>
        <v>0</v>
      </c>
      <c r="P30" s="283"/>
      <c r="Q30" s="156">
        <f t="shared" si="5"/>
        <v>0</v>
      </c>
    </row>
    <row r="31" spans="1:17" ht="12.75">
      <c r="A31" s="245" t="s">
        <v>512</v>
      </c>
      <c r="B31" s="247" t="s">
        <v>547</v>
      </c>
      <c r="C31" s="188">
        <f>SUM(F31+I31+L31+O31+C95+F95+I95+L95+O95+C159+F159)</f>
        <v>0</v>
      </c>
      <c r="D31" s="450">
        <f>SUM(G31+J31+M31+P31+D95+G95+J95+M95+P95+D159+G159)</f>
        <v>0</v>
      </c>
      <c r="E31" s="189">
        <f>SUM(H31+K31+N31+Q31+E95+H95+K95+N95+Q95+E159+H159)</f>
        <v>0</v>
      </c>
      <c r="F31" s="287"/>
      <c r="G31" s="288"/>
      <c r="H31" s="289"/>
      <c r="I31" s="287"/>
      <c r="J31" s="288"/>
      <c r="K31" s="289"/>
      <c r="L31" s="287"/>
      <c r="M31" s="288"/>
      <c r="N31" s="289"/>
      <c r="O31" s="287"/>
      <c r="P31" s="288"/>
      <c r="Q31" s="289"/>
    </row>
    <row r="32" spans="1:17" ht="12.75">
      <c r="A32" s="245" t="s">
        <v>513</v>
      </c>
      <c r="B32" s="250" t="s">
        <v>539</v>
      </c>
      <c r="C32" s="188">
        <f aca="true" t="shared" si="6" ref="C32:C39">SUM(F32+I32+L32+O32+C96+F96+I96+L96+O96+C160+F160)</f>
        <v>0</v>
      </c>
      <c r="D32" s="450">
        <f aca="true" t="shared" si="7" ref="D32:D39">SUM(G32+J32+M32+P32+D96+G96+J96+M96+P96+D160+G160)</f>
        <v>0</v>
      </c>
      <c r="E32" s="189">
        <f aca="true" t="shared" si="8" ref="E32:E39">SUM(H32+K32+N32+Q32+E96+H96+K96+N96+Q96+E160+H160)</f>
        <v>0</v>
      </c>
      <c r="F32" s="287"/>
      <c r="G32" s="288"/>
      <c r="H32" s="289"/>
      <c r="I32" s="287"/>
      <c r="J32" s="288"/>
      <c r="K32" s="289"/>
      <c r="L32" s="287"/>
      <c r="M32" s="288"/>
      <c r="N32" s="289"/>
      <c r="O32" s="287"/>
      <c r="P32" s="288"/>
      <c r="Q32" s="289"/>
    </row>
    <row r="33" spans="1:17" ht="12.75">
      <c r="A33" s="245" t="s">
        <v>514</v>
      </c>
      <c r="B33" s="248" t="s">
        <v>540</v>
      </c>
      <c r="C33" s="188">
        <f t="shared" si="6"/>
        <v>0</v>
      </c>
      <c r="D33" s="450">
        <f t="shared" si="7"/>
        <v>0</v>
      </c>
      <c r="E33" s="189">
        <f t="shared" si="8"/>
        <v>0</v>
      </c>
      <c r="F33" s="287"/>
      <c r="G33" s="288"/>
      <c r="H33" s="289"/>
      <c r="I33" s="287"/>
      <c r="J33" s="288"/>
      <c r="K33" s="289"/>
      <c r="L33" s="287"/>
      <c r="M33" s="288"/>
      <c r="N33" s="289"/>
      <c r="O33" s="287"/>
      <c r="P33" s="288"/>
      <c r="Q33" s="289"/>
    </row>
    <row r="34" spans="1:17" ht="12.75">
      <c r="A34" s="245" t="s">
        <v>515</v>
      </c>
      <c r="B34" s="247" t="s">
        <v>541</v>
      </c>
      <c r="C34" s="188">
        <f t="shared" si="6"/>
        <v>0</v>
      </c>
      <c r="D34" s="450">
        <f t="shared" si="7"/>
        <v>0</v>
      </c>
      <c r="E34" s="189">
        <f t="shared" si="8"/>
        <v>0</v>
      </c>
      <c r="F34" s="287"/>
      <c r="G34" s="288"/>
      <c r="H34" s="289"/>
      <c r="I34" s="287"/>
      <c r="J34" s="288"/>
      <c r="K34" s="289"/>
      <c r="L34" s="287"/>
      <c r="M34" s="288"/>
      <c r="N34" s="289"/>
      <c r="O34" s="287"/>
      <c r="P34" s="288"/>
      <c r="Q34" s="289"/>
    </row>
    <row r="35" spans="1:17" ht="12.75">
      <c r="A35" s="245" t="s">
        <v>516</v>
      </c>
      <c r="B35" s="248" t="s">
        <v>542</v>
      </c>
      <c r="C35" s="188">
        <f t="shared" si="6"/>
        <v>0</v>
      </c>
      <c r="D35" s="450">
        <f t="shared" si="7"/>
        <v>0</v>
      </c>
      <c r="E35" s="189">
        <f t="shared" si="8"/>
        <v>0</v>
      </c>
      <c r="F35" s="287"/>
      <c r="G35" s="288"/>
      <c r="H35" s="289"/>
      <c r="I35" s="287"/>
      <c r="J35" s="288"/>
      <c r="K35" s="289"/>
      <c r="L35" s="287"/>
      <c r="M35" s="288"/>
      <c r="N35" s="289"/>
      <c r="O35" s="287"/>
      <c r="P35" s="288"/>
      <c r="Q35" s="289"/>
    </row>
    <row r="36" spans="1:17" ht="12.75">
      <c r="A36" s="245" t="s">
        <v>517</v>
      </c>
      <c r="B36" s="247" t="s">
        <v>543</v>
      </c>
      <c r="C36" s="188">
        <f t="shared" si="6"/>
        <v>0</v>
      </c>
      <c r="D36" s="450">
        <f t="shared" si="7"/>
        <v>0</v>
      </c>
      <c r="E36" s="189">
        <f t="shared" si="8"/>
        <v>0</v>
      </c>
      <c r="F36" s="287"/>
      <c r="G36" s="288"/>
      <c r="H36" s="289"/>
      <c r="I36" s="287"/>
      <c r="J36" s="288"/>
      <c r="K36" s="289"/>
      <c r="L36" s="287"/>
      <c r="M36" s="288"/>
      <c r="N36" s="289"/>
      <c r="O36" s="287"/>
      <c r="P36" s="288"/>
      <c r="Q36" s="289"/>
    </row>
    <row r="37" spans="1:17" ht="12.75">
      <c r="A37" s="245" t="s">
        <v>518</v>
      </c>
      <c r="B37" s="248" t="s">
        <v>544</v>
      </c>
      <c r="C37" s="188">
        <f t="shared" si="6"/>
        <v>0</v>
      </c>
      <c r="D37" s="450">
        <f t="shared" si="7"/>
        <v>0</v>
      </c>
      <c r="E37" s="189">
        <f t="shared" si="8"/>
        <v>0</v>
      </c>
      <c r="F37" s="287"/>
      <c r="G37" s="288"/>
      <c r="H37" s="289"/>
      <c r="I37" s="287"/>
      <c r="J37" s="288"/>
      <c r="K37" s="289"/>
      <c r="L37" s="287"/>
      <c r="M37" s="288"/>
      <c r="N37" s="289"/>
      <c r="O37" s="287"/>
      <c r="P37" s="288"/>
      <c r="Q37" s="289"/>
    </row>
    <row r="38" spans="1:17" ht="12.75">
      <c r="A38" s="245" t="s">
        <v>519</v>
      </c>
      <c r="B38" s="247" t="s">
        <v>545</v>
      </c>
      <c r="C38" s="188">
        <f t="shared" si="6"/>
        <v>0</v>
      </c>
      <c r="D38" s="450">
        <f t="shared" si="7"/>
        <v>0</v>
      </c>
      <c r="E38" s="189">
        <f t="shared" si="8"/>
        <v>0</v>
      </c>
      <c r="F38" s="287"/>
      <c r="G38" s="288"/>
      <c r="H38" s="289"/>
      <c r="I38" s="287"/>
      <c r="J38" s="288"/>
      <c r="K38" s="289"/>
      <c r="L38" s="287"/>
      <c r="M38" s="288"/>
      <c r="N38" s="289"/>
      <c r="O38" s="287"/>
      <c r="P38" s="288"/>
      <c r="Q38" s="289"/>
    </row>
    <row r="39" spans="1:17" ht="12.75">
      <c r="A39" s="245" t="s">
        <v>520</v>
      </c>
      <c r="B39" s="248" t="s">
        <v>546</v>
      </c>
      <c r="C39" s="188">
        <f t="shared" si="6"/>
        <v>0</v>
      </c>
      <c r="D39" s="450">
        <f t="shared" si="7"/>
        <v>0</v>
      </c>
      <c r="E39" s="189">
        <f t="shared" si="8"/>
        <v>0</v>
      </c>
      <c r="F39" s="287"/>
      <c r="G39" s="288"/>
      <c r="H39" s="289"/>
      <c r="I39" s="287"/>
      <c r="J39" s="288"/>
      <c r="K39" s="289"/>
      <c r="L39" s="287"/>
      <c r="M39" s="288"/>
      <c r="N39" s="289"/>
      <c r="O39" s="287"/>
      <c r="P39" s="288"/>
      <c r="Q39" s="289"/>
    </row>
    <row r="40" spans="1:17" ht="12.75">
      <c r="A40" s="177" t="s">
        <v>410</v>
      </c>
      <c r="B40" s="164" t="s">
        <v>336</v>
      </c>
      <c r="C40" s="190"/>
      <c r="D40" s="284"/>
      <c r="E40" s="191"/>
      <c r="F40" s="153"/>
      <c r="G40" s="272"/>
      <c r="H40" s="154"/>
      <c r="I40" s="182"/>
      <c r="J40" s="264"/>
      <c r="K40" s="183"/>
      <c r="L40" s="182"/>
      <c r="M40" s="264"/>
      <c r="N40" s="183"/>
      <c r="O40" s="182"/>
      <c r="P40" s="264"/>
      <c r="Q40" s="183"/>
    </row>
    <row r="41" spans="1:17" ht="12.75">
      <c r="A41" s="174" t="s">
        <v>411</v>
      </c>
      <c r="B41" s="165" t="s">
        <v>412</v>
      </c>
      <c r="C41" s="188">
        <f>SUM(F41+I41+L41+O41+C105+F105+I105+L105+O105+C169+F169)</f>
        <v>0</v>
      </c>
      <c r="D41" s="450">
        <f>SUM(G41+J41+M41+P41+D105+G105+J105+M105+P105+D169+G169)</f>
        <v>0</v>
      </c>
      <c r="E41" s="189">
        <f>SUM(H41+K41+N41+Q41+E105+H105+K105+N105+Q105+E169+H169)</f>
        <v>0</v>
      </c>
      <c r="F41" s="182"/>
      <c r="G41" s="264"/>
      <c r="H41" s="183"/>
      <c r="I41" s="182"/>
      <c r="J41" s="264"/>
      <c r="K41" s="183"/>
      <c r="L41" s="182"/>
      <c r="M41" s="264"/>
      <c r="N41" s="183"/>
      <c r="O41" s="182"/>
      <c r="P41" s="264"/>
      <c r="Q41" s="183"/>
    </row>
    <row r="42" spans="1:17" ht="12.75">
      <c r="A42" s="173" t="s">
        <v>413</v>
      </c>
      <c r="B42" s="163" t="s">
        <v>414</v>
      </c>
      <c r="C42" s="292">
        <f>SUM(C44:C45)</f>
        <v>0</v>
      </c>
      <c r="D42" s="299">
        <f>SUM(D44:D45)</f>
        <v>0</v>
      </c>
      <c r="E42" s="293">
        <f>SUM(E44:E45)</f>
        <v>0</v>
      </c>
      <c r="F42" s="155">
        <f aca="true" t="shared" si="9" ref="F42:Q42">SUM(F44:F45)</f>
        <v>0</v>
      </c>
      <c r="G42" s="283"/>
      <c r="H42" s="156">
        <f t="shared" si="9"/>
        <v>0</v>
      </c>
      <c r="I42" s="155">
        <f t="shared" si="9"/>
        <v>0</v>
      </c>
      <c r="J42" s="283"/>
      <c r="K42" s="156">
        <f t="shared" si="9"/>
        <v>0</v>
      </c>
      <c r="L42" s="155">
        <f t="shared" si="9"/>
        <v>0</v>
      </c>
      <c r="M42" s="283"/>
      <c r="N42" s="156">
        <f t="shared" si="9"/>
        <v>0</v>
      </c>
      <c r="O42" s="155">
        <f t="shared" si="9"/>
        <v>0</v>
      </c>
      <c r="P42" s="283"/>
      <c r="Q42" s="156">
        <f t="shared" si="9"/>
        <v>0</v>
      </c>
    </row>
    <row r="43" spans="1:17" ht="12.75">
      <c r="A43" s="173" t="s">
        <v>415</v>
      </c>
      <c r="B43" s="282"/>
      <c r="C43" s="153"/>
      <c r="D43" s="300"/>
      <c r="E43" s="154"/>
      <c r="F43" s="153"/>
      <c r="G43" s="272"/>
      <c r="H43" s="154"/>
      <c r="I43" s="182"/>
      <c r="J43" s="264"/>
      <c r="K43" s="183"/>
      <c r="L43" s="182"/>
      <c r="M43" s="264"/>
      <c r="N43" s="183"/>
      <c r="O43" s="182"/>
      <c r="P43" s="264"/>
      <c r="Q43" s="183"/>
    </row>
    <row r="44" spans="1:17" ht="12.75">
      <c r="A44" s="174" t="s">
        <v>416</v>
      </c>
      <c r="B44" s="165" t="s">
        <v>417</v>
      </c>
      <c r="C44" s="188">
        <f>SUM(F44+I44+L44+O44+C108+F108+I108+L108+O108+C172+F172)</f>
        <v>0</v>
      </c>
      <c r="D44" s="450">
        <f>SUM(G44+J44+M44+P44+D108+G108+J108+M108+P108+D172+G172)</f>
        <v>0</v>
      </c>
      <c r="E44" s="189">
        <f>SUM(H44+K44+N44+Q44+E108+H108+K108+N108+Q108+E172+H172)</f>
        <v>0</v>
      </c>
      <c r="F44" s="182"/>
      <c r="G44" s="264"/>
      <c r="H44" s="183"/>
      <c r="I44" s="182"/>
      <c r="J44" s="264"/>
      <c r="K44" s="183"/>
      <c r="L44" s="182"/>
      <c r="M44" s="264"/>
      <c r="N44" s="183"/>
      <c r="O44" s="182"/>
      <c r="P44" s="264"/>
      <c r="Q44" s="183"/>
    </row>
    <row r="45" spans="1:17" ht="12.75">
      <c r="A45" s="172" t="s">
        <v>191</v>
      </c>
      <c r="B45" s="163" t="s">
        <v>418</v>
      </c>
      <c r="C45" s="188">
        <f aca="true" t="shared" si="10" ref="C45:C50">SUM(F45+I45+L45+O45+C109+F109+I109+L109+O109+C173+F173)</f>
        <v>0</v>
      </c>
      <c r="D45" s="450">
        <f aca="true" t="shared" si="11" ref="D45:D50">SUM(G45+J45+M45+P45+D109+G109+J109+M109+P109+D173+G173)</f>
        <v>0</v>
      </c>
      <c r="E45" s="189">
        <f aca="true" t="shared" si="12" ref="E45:E50">SUM(H45+K45+N45+Q45+E109+H109+K109+N109+Q109+E173+H173)</f>
        <v>0</v>
      </c>
      <c r="F45" s="182"/>
      <c r="G45" s="264"/>
      <c r="H45" s="183"/>
      <c r="I45" s="182"/>
      <c r="J45" s="264"/>
      <c r="K45" s="183"/>
      <c r="L45" s="182"/>
      <c r="M45" s="264"/>
      <c r="N45" s="183"/>
      <c r="O45" s="182"/>
      <c r="P45" s="264"/>
      <c r="Q45" s="183"/>
    </row>
    <row r="46" spans="1:17" ht="12.75">
      <c r="A46" s="174" t="s">
        <v>419</v>
      </c>
      <c r="B46" s="165" t="s">
        <v>420</v>
      </c>
      <c r="C46" s="188">
        <f t="shared" si="10"/>
        <v>0</v>
      </c>
      <c r="D46" s="450">
        <f t="shared" si="11"/>
        <v>0</v>
      </c>
      <c r="E46" s="189">
        <f t="shared" si="12"/>
        <v>0</v>
      </c>
      <c r="F46" s="182"/>
      <c r="G46" s="264"/>
      <c r="H46" s="183"/>
      <c r="I46" s="182"/>
      <c r="J46" s="264"/>
      <c r="K46" s="183"/>
      <c r="L46" s="182"/>
      <c r="M46" s="264"/>
      <c r="N46" s="183"/>
      <c r="O46" s="182"/>
      <c r="P46" s="264"/>
      <c r="Q46" s="183"/>
    </row>
    <row r="47" spans="1:17" ht="12.75">
      <c r="A47" s="173" t="s">
        <v>421</v>
      </c>
      <c r="B47" s="163" t="s">
        <v>422</v>
      </c>
      <c r="C47" s="188">
        <f t="shared" si="10"/>
        <v>0</v>
      </c>
      <c r="D47" s="450">
        <f t="shared" si="11"/>
        <v>0</v>
      </c>
      <c r="E47" s="189">
        <f t="shared" si="12"/>
        <v>0</v>
      </c>
      <c r="F47" s="182"/>
      <c r="G47" s="264"/>
      <c r="H47" s="183"/>
      <c r="I47" s="182"/>
      <c r="J47" s="264"/>
      <c r="K47" s="183"/>
      <c r="L47" s="182"/>
      <c r="M47" s="264"/>
      <c r="N47" s="183"/>
      <c r="O47" s="182"/>
      <c r="P47" s="264"/>
      <c r="Q47" s="183"/>
    </row>
    <row r="48" spans="1:17" ht="12.75">
      <c r="A48" s="173" t="s">
        <v>423</v>
      </c>
      <c r="B48" s="166">
        <v>100</v>
      </c>
      <c r="C48" s="188">
        <f t="shared" si="10"/>
        <v>0</v>
      </c>
      <c r="D48" s="450">
        <f t="shared" si="11"/>
        <v>0</v>
      </c>
      <c r="E48" s="189">
        <f t="shared" si="12"/>
        <v>0</v>
      </c>
      <c r="F48" s="182"/>
      <c r="G48" s="264"/>
      <c r="H48" s="183"/>
      <c r="I48" s="182"/>
      <c r="J48" s="264"/>
      <c r="K48" s="183"/>
      <c r="L48" s="182"/>
      <c r="M48" s="264"/>
      <c r="N48" s="183"/>
      <c r="O48" s="182"/>
      <c r="P48" s="264"/>
      <c r="Q48" s="183"/>
    </row>
    <row r="49" spans="1:17" ht="12.75">
      <c r="A49" s="175" t="s">
        <v>424</v>
      </c>
      <c r="B49" s="167">
        <v>120</v>
      </c>
      <c r="C49" s="188">
        <f t="shared" si="10"/>
        <v>0</v>
      </c>
      <c r="D49" s="450">
        <f t="shared" si="11"/>
        <v>0</v>
      </c>
      <c r="E49" s="189">
        <f t="shared" si="12"/>
        <v>0</v>
      </c>
      <c r="F49" s="182"/>
      <c r="G49" s="264"/>
      <c r="H49" s="183"/>
      <c r="I49" s="182"/>
      <c r="J49" s="264"/>
      <c r="K49" s="183"/>
      <c r="L49" s="182"/>
      <c r="M49" s="264"/>
      <c r="N49" s="183"/>
      <c r="O49" s="182"/>
      <c r="P49" s="264"/>
      <c r="Q49" s="183"/>
    </row>
    <row r="50" spans="1:17" ht="12.75">
      <c r="A50" s="173" t="s">
        <v>425</v>
      </c>
      <c r="B50" s="166">
        <v>130</v>
      </c>
      <c r="C50" s="188">
        <f t="shared" si="10"/>
        <v>0</v>
      </c>
      <c r="D50" s="450">
        <f t="shared" si="11"/>
        <v>0</v>
      </c>
      <c r="E50" s="189">
        <f t="shared" si="12"/>
        <v>0</v>
      </c>
      <c r="F50" s="182"/>
      <c r="G50" s="264"/>
      <c r="H50" s="183"/>
      <c r="I50" s="182"/>
      <c r="J50" s="264"/>
      <c r="K50" s="183"/>
      <c r="L50" s="182"/>
      <c r="M50" s="264"/>
      <c r="N50" s="183"/>
      <c r="O50" s="182"/>
      <c r="P50" s="264"/>
      <c r="Q50" s="183"/>
    </row>
    <row r="51" spans="1:17" ht="23.25">
      <c r="A51" s="176" t="s">
        <v>444</v>
      </c>
      <c r="B51" s="165" t="s">
        <v>428</v>
      </c>
      <c r="C51" s="292">
        <f>C30+C41-C42+C46+C47-C48+C49-C50</f>
        <v>0</v>
      </c>
      <c r="D51" s="299">
        <f>D30+D41-D42+D46+D47-D48+D49-D50</f>
        <v>0</v>
      </c>
      <c r="E51" s="293">
        <f>E30+E41-E42+E46+E47-E48+E49-E50</f>
        <v>0</v>
      </c>
      <c r="F51" s="155">
        <f>F30+F41-F42+F46+F47-F48+F49-F50</f>
        <v>0</v>
      </c>
      <c r="G51" s="283"/>
      <c r="H51" s="156">
        <f>H30+H41-H42+H46+H47-H48+H49-H50</f>
        <v>0</v>
      </c>
      <c r="I51" s="155">
        <f>I30+I41-I42+I46+I47-I48+I49-I50</f>
        <v>0</v>
      </c>
      <c r="J51" s="283"/>
      <c r="K51" s="156">
        <f>K30+K41-K42+K46+K47-K48+K49-K50</f>
        <v>0</v>
      </c>
      <c r="L51" s="155">
        <f>L30+L41-L42+L46+L47-L48+L49-L50</f>
        <v>0</v>
      </c>
      <c r="M51" s="283"/>
      <c r="N51" s="156">
        <f>N30+N41-N42+N46+N47-N48+N49-N50</f>
        <v>0</v>
      </c>
      <c r="O51" s="155">
        <f>O30+O41-O42+O46+O47-O48+O49-O50</f>
        <v>0</v>
      </c>
      <c r="P51" s="283"/>
      <c r="Q51" s="156">
        <f>Q30+Q41-Q42+Q46+Q47-Q48+Q49-Q50</f>
        <v>0</v>
      </c>
    </row>
    <row r="52" spans="1:17" ht="12.75">
      <c r="A52" s="174" t="s">
        <v>294</v>
      </c>
      <c r="B52" s="281">
        <v>145</v>
      </c>
      <c r="C52" s="188">
        <f aca="true" t="shared" si="13" ref="C52:E55">SUM(F52+I52+L52+O52+C116+F116+I116+L116+O116+C180+F180)</f>
        <v>0</v>
      </c>
      <c r="D52" s="450">
        <f t="shared" si="13"/>
        <v>0</v>
      </c>
      <c r="E52" s="189">
        <f t="shared" si="13"/>
        <v>0</v>
      </c>
      <c r="F52" s="182"/>
      <c r="G52" s="264"/>
      <c r="H52" s="183"/>
      <c r="I52" s="182"/>
      <c r="J52" s="264"/>
      <c r="K52" s="183"/>
      <c r="L52" s="182"/>
      <c r="M52" s="264"/>
      <c r="N52" s="183"/>
      <c r="O52" s="182"/>
      <c r="P52" s="264"/>
      <c r="Q52" s="183"/>
    </row>
    <row r="53" spans="1:17" ht="12.75">
      <c r="A53" s="173" t="s">
        <v>327</v>
      </c>
      <c r="B53" s="281">
        <v>146</v>
      </c>
      <c r="C53" s="188">
        <f t="shared" si="13"/>
        <v>0</v>
      </c>
      <c r="D53" s="450">
        <f t="shared" si="13"/>
        <v>0</v>
      </c>
      <c r="E53" s="189">
        <f t="shared" si="13"/>
        <v>0</v>
      </c>
      <c r="F53" s="182"/>
      <c r="G53" s="264"/>
      <c r="H53" s="183"/>
      <c r="I53" s="182"/>
      <c r="J53" s="264"/>
      <c r="K53" s="183"/>
      <c r="L53" s="182"/>
      <c r="M53" s="264"/>
      <c r="N53" s="183"/>
      <c r="O53" s="182"/>
      <c r="P53" s="264"/>
      <c r="Q53" s="183"/>
    </row>
    <row r="54" spans="1:17" ht="12.75">
      <c r="A54" s="173" t="s">
        <v>429</v>
      </c>
      <c r="B54" s="163" t="s">
        <v>430</v>
      </c>
      <c r="C54" s="188">
        <f t="shared" si="13"/>
        <v>0</v>
      </c>
      <c r="D54" s="450">
        <f t="shared" si="13"/>
        <v>0</v>
      </c>
      <c r="E54" s="189">
        <f t="shared" si="13"/>
        <v>0</v>
      </c>
      <c r="F54" s="182"/>
      <c r="G54" s="264"/>
      <c r="H54" s="183"/>
      <c r="I54" s="182"/>
      <c r="J54" s="264"/>
      <c r="K54" s="183"/>
      <c r="L54" s="182"/>
      <c r="M54" s="264"/>
      <c r="N54" s="183"/>
      <c r="O54" s="182"/>
      <c r="P54" s="264"/>
      <c r="Q54" s="183"/>
    </row>
    <row r="55" spans="1:17" ht="12.75">
      <c r="A55" s="175" t="s">
        <v>431</v>
      </c>
      <c r="B55" s="164" t="s">
        <v>432</v>
      </c>
      <c r="C55" s="188">
        <f t="shared" si="13"/>
        <v>0</v>
      </c>
      <c r="D55" s="450">
        <f t="shared" si="13"/>
        <v>0</v>
      </c>
      <c r="E55" s="189">
        <f t="shared" si="13"/>
        <v>0</v>
      </c>
      <c r="F55" s="194"/>
      <c r="G55" s="273"/>
      <c r="H55" s="195"/>
      <c r="I55" s="194"/>
      <c r="J55" s="273"/>
      <c r="K55" s="195"/>
      <c r="L55" s="194"/>
      <c r="M55" s="273"/>
      <c r="N55" s="195"/>
      <c r="O55" s="194"/>
      <c r="P55" s="273"/>
      <c r="Q55" s="195"/>
    </row>
    <row r="56" spans="1:17" ht="12.75">
      <c r="A56" s="179" t="s">
        <v>193</v>
      </c>
      <c r="B56" s="163" t="s">
        <v>434</v>
      </c>
      <c r="C56" s="294">
        <f>C51+C52-C53-C54-C55</f>
        <v>0</v>
      </c>
      <c r="D56" s="301">
        <f>D51+D52-D53-D54-D55</f>
        <v>0</v>
      </c>
      <c r="E56" s="295">
        <f>E51+E52-E53-E54-E55</f>
        <v>0</v>
      </c>
      <c r="F56" s="157">
        <f aca="true" t="shared" si="14" ref="F56:Q56">F51+F52-F53-F54-F55</f>
        <v>0</v>
      </c>
      <c r="G56" s="285"/>
      <c r="H56" s="158">
        <f t="shared" si="14"/>
        <v>0</v>
      </c>
      <c r="I56" s="157">
        <f t="shared" si="14"/>
        <v>0</v>
      </c>
      <c r="J56" s="285"/>
      <c r="K56" s="158">
        <f t="shared" si="14"/>
        <v>0</v>
      </c>
      <c r="L56" s="157">
        <f t="shared" si="14"/>
        <v>0</v>
      </c>
      <c r="M56" s="285"/>
      <c r="N56" s="158">
        <f t="shared" si="14"/>
        <v>0</v>
      </c>
      <c r="O56" s="157">
        <f t="shared" si="14"/>
        <v>0</v>
      </c>
      <c r="P56" s="285"/>
      <c r="Q56" s="158">
        <f t="shared" si="14"/>
        <v>0</v>
      </c>
    </row>
    <row r="57" spans="1:17" ht="12.75">
      <c r="A57" s="181" t="s">
        <v>435</v>
      </c>
      <c r="B57" s="119"/>
      <c r="C57" s="159"/>
      <c r="D57" s="302"/>
      <c r="E57" s="160"/>
      <c r="F57" s="196"/>
      <c r="G57" s="261"/>
      <c r="H57" s="197"/>
      <c r="I57" s="196"/>
      <c r="J57" s="261"/>
      <c r="K57" s="197"/>
      <c r="L57" s="196"/>
      <c r="M57" s="261"/>
      <c r="N57" s="197"/>
      <c r="O57" s="196"/>
      <c r="P57" s="261"/>
      <c r="Q57" s="197"/>
    </row>
    <row r="58" spans="1:17" ht="13.5" customHeight="1">
      <c r="A58" s="171" t="s">
        <v>436</v>
      </c>
      <c r="B58" s="165" t="s">
        <v>437</v>
      </c>
      <c r="C58" s="188">
        <f aca="true" t="shared" si="15" ref="C58:E60">SUM(F58+I58+L58+O58+C122+F122+I122+L122+O122+C186+F186)</f>
        <v>0</v>
      </c>
      <c r="D58" s="450">
        <f t="shared" si="15"/>
        <v>0</v>
      </c>
      <c r="E58" s="189">
        <f t="shared" si="15"/>
        <v>0</v>
      </c>
      <c r="F58" s="182"/>
      <c r="G58" s="264"/>
      <c r="H58" s="183"/>
      <c r="I58" s="182"/>
      <c r="J58" s="264"/>
      <c r="K58" s="183"/>
      <c r="L58" s="182"/>
      <c r="M58" s="264"/>
      <c r="N58" s="183"/>
      <c r="O58" s="182"/>
      <c r="P58" s="264"/>
      <c r="Q58" s="183"/>
    </row>
    <row r="59" spans="1:17" ht="12.75">
      <c r="A59" s="171" t="s">
        <v>438</v>
      </c>
      <c r="B59" s="165" t="s">
        <v>439</v>
      </c>
      <c r="C59" s="188">
        <f t="shared" si="15"/>
        <v>0</v>
      </c>
      <c r="D59" s="450">
        <f t="shared" si="15"/>
        <v>0</v>
      </c>
      <c r="E59" s="189">
        <f t="shared" si="15"/>
        <v>0</v>
      </c>
      <c r="F59" s="182"/>
      <c r="G59" s="264"/>
      <c r="H59" s="183"/>
      <c r="I59" s="182"/>
      <c r="J59" s="264"/>
      <c r="K59" s="183"/>
      <c r="L59" s="182"/>
      <c r="M59" s="264"/>
      <c r="N59" s="183"/>
      <c r="O59" s="182"/>
      <c r="P59" s="264"/>
      <c r="Q59" s="183"/>
    </row>
    <row r="60" spans="1:17" ht="13.5" thickBot="1">
      <c r="A60" s="360" t="s">
        <v>440</v>
      </c>
      <c r="B60" s="147" t="s">
        <v>441</v>
      </c>
      <c r="C60" s="188">
        <f t="shared" si="15"/>
        <v>0</v>
      </c>
      <c r="D60" s="450">
        <f t="shared" si="15"/>
        <v>0</v>
      </c>
      <c r="E60" s="189">
        <f t="shared" si="15"/>
        <v>0</v>
      </c>
      <c r="F60" s="184"/>
      <c r="G60" s="286"/>
      <c r="H60" s="198"/>
      <c r="I60" s="184"/>
      <c r="J60" s="286"/>
      <c r="K60" s="198"/>
      <c r="L60" s="184"/>
      <c r="M60" s="286"/>
      <c r="N60" s="198"/>
      <c r="O60" s="184"/>
      <c r="P60" s="286"/>
      <c r="Q60" s="198"/>
    </row>
    <row r="61" spans="1:17" ht="12.75">
      <c r="A61" s="23" t="s">
        <v>574</v>
      </c>
      <c r="B61"/>
      <c r="C61" s="297">
        <f>C7-SUM(C8:C16)</f>
        <v>0</v>
      </c>
      <c r="D61" s="297">
        <f>D7-SUM(D8:D16)</f>
        <v>0</v>
      </c>
      <c r="E61" s="297">
        <f>E7-SUM(E8:E16)</f>
        <v>0</v>
      </c>
      <c r="F61" s="297">
        <f aca="true" t="shared" si="16" ref="F61:Q61">F7-SUM(F8:F16)</f>
        <v>0</v>
      </c>
      <c r="G61" s="297">
        <f t="shared" si="16"/>
        <v>0</v>
      </c>
      <c r="H61" s="297">
        <f t="shared" si="16"/>
        <v>0</v>
      </c>
      <c r="I61" s="297">
        <f t="shared" si="16"/>
        <v>0</v>
      </c>
      <c r="J61" s="297">
        <f t="shared" si="16"/>
        <v>0</v>
      </c>
      <c r="K61" s="297">
        <f t="shared" si="16"/>
        <v>0</v>
      </c>
      <c r="L61" s="297">
        <f t="shared" si="16"/>
        <v>0</v>
      </c>
      <c r="M61" s="297">
        <f t="shared" si="16"/>
        <v>0</v>
      </c>
      <c r="N61" s="297">
        <f t="shared" si="16"/>
        <v>0</v>
      </c>
      <c r="O61" s="297">
        <f t="shared" si="16"/>
        <v>0</v>
      </c>
      <c r="P61" s="297">
        <f t="shared" si="16"/>
        <v>0</v>
      </c>
      <c r="Q61" s="297">
        <f t="shared" si="16"/>
        <v>0</v>
      </c>
    </row>
    <row r="62" spans="1:17" ht="12.75">
      <c r="A62" s="23" t="s">
        <v>575</v>
      </c>
      <c r="B62"/>
      <c r="C62" s="297">
        <f>C17-SUM(C18:C26)</f>
        <v>0</v>
      </c>
      <c r="D62" s="297">
        <f>D17-SUM(D18:D26)</f>
        <v>0</v>
      </c>
      <c r="E62" s="297">
        <f>E17-SUM(E18:E26)</f>
        <v>0</v>
      </c>
      <c r="F62" s="297">
        <f aca="true" t="shared" si="17" ref="F62:Q62">F17-SUM(F18:F26)</f>
        <v>0</v>
      </c>
      <c r="G62" s="297">
        <f t="shared" si="17"/>
        <v>0</v>
      </c>
      <c r="H62" s="297">
        <f t="shared" si="17"/>
        <v>0</v>
      </c>
      <c r="I62" s="297">
        <f t="shared" si="17"/>
        <v>0</v>
      </c>
      <c r="J62" s="297">
        <f t="shared" si="17"/>
        <v>0</v>
      </c>
      <c r="K62" s="297">
        <f t="shared" si="17"/>
        <v>0</v>
      </c>
      <c r="L62" s="297">
        <f t="shared" si="17"/>
        <v>0</v>
      </c>
      <c r="M62" s="297">
        <f t="shared" si="17"/>
        <v>0</v>
      </c>
      <c r="N62" s="297">
        <f t="shared" si="17"/>
        <v>0</v>
      </c>
      <c r="O62" s="297">
        <f t="shared" si="17"/>
        <v>0</v>
      </c>
      <c r="P62" s="297">
        <f t="shared" si="17"/>
        <v>0</v>
      </c>
      <c r="Q62" s="297">
        <f t="shared" si="17"/>
        <v>0</v>
      </c>
    </row>
    <row r="63" spans="1:17" ht="12.75">
      <c r="A63" s="23" t="s">
        <v>576</v>
      </c>
      <c r="B63"/>
      <c r="C63" s="298">
        <f>C30-SUM(C31:C39)</f>
        <v>0</v>
      </c>
      <c r="D63" s="298">
        <f>D30-SUM(D31:D39)</f>
        <v>0</v>
      </c>
      <c r="E63" s="298">
        <f>E30-SUM(E31:E39)</f>
        <v>0</v>
      </c>
      <c r="F63" s="298">
        <f aca="true" t="shared" si="18" ref="F63:Q63">F30-SUM(F31:F39)</f>
        <v>0</v>
      </c>
      <c r="G63" s="298">
        <f t="shared" si="18"/>
        <v>0</v>
      </c>
      <c r="H63" s="298">
        <f t="shared" si="18"/>
        <v>0</v>
      </c>
      <c r="I63" s="298">
        <f t="shared" si="18"/>
        <v>0</v>
      </c>
      <c r="J63" s="298">
        <f t="shared" si="18"/>
        <v>0</v>
      </c>
      <c r="K63" s="298">
        <f t="shared" si="18"/>
        <v>0</v>
      </c>
      <c r="L63" s="298">
        <f t="shared" si="18"/>
        <v>0</v>
      </c>
      <c r="M63" s="298">
        <f t="shared" si="18"/>
        <v>0</v>
      </c>
      <c r="N63" s="298">
        <f t="shared" si="18"/>
        <v>0</v>
      </c>
      <c r="O63" s="298">
        <f t="shared" si="18"/>
        <v>0</v>
      </c>
      <c r="P63" s="298">
        <f t="shared" si="18"/>
        <v>0</v>
      </c>
      <c r="Q63" s="298">
        <f t="shared" si="18"/>
        <v>0</v>
      </c>
    </row>
    <row r="64" spans="1:17" ht="12.75">
      <c r="A64" s="296"/>
      <c r="B64" s="268"/>
      <c r="C64"/>
      <c r="D64"/>
      <c r="E64"/>
      <c r="F64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</row>
    <row r="65" ht="13.5" thickBot="1">
      <c r="B65" s="116"/>
    </row>
    <row r="66" spans="1:17" ht="13.5" thickBot="1">
      <c r="A66" s="7"/>
      <c r="B66" s="34"/>
      <c r="C66" s="839" t="s">
        <v>603</v>
      </c>
      <c r="D66" s="840"/>
      <c r="E66" s="841"/>
      <c r="F66" s="839" t="s">
        <v>604</v>
      </c>
      <c r="G66" s="840"/>
      <c r="H66" s="841"/>
      <c r="I66" s="839" t="s">
        <v>605</v>
      </c>
      <c r="J66" s="840"/>
      <c r="K66" s="841"/>
      <c r="L66" s="839" t="s">
        <v>606</v>
      </c>
      <c r="M66" s="840"/>
      <c r="N66" s="841"/>
      <c r="O66" s="839" t="s">
        <v>607</v>
      </c>
      <c r="P66" s="840"/>
      <c r="Q66" s="841"/>
    </row>
    <row r="67" spans="1:17" ht="12.75">
      <c r="A67" s="168" t="s">
        <v>390</v>
      </c>
      <c r="B67" s="34"/>
      <c r="C67" s="836" t="s">
        <v>570</v>
      </c>
      <c r="D67" s="837"/>
      <c r="E67" s="150" t="s">
        <v>572</v>
      </c>
      <c r="F67" s="836" t="s">
        <v>570</v>
      </c>
      <c r="G67" s="837"/>
      <c r="H67" s="150" t="s">
        <v>572</v>
      </c>
      <c r="I67" s="836" t="s">
        <v>570</v>
      </c>
      <c r="J67" s="837"/>
      <c r="K67" s="150" t="s">
        <v>572</v>
      </c>
      <c r="L67" s="836" t="s">
        <v>570</v>
      </c>
      <c r="M67" s="837"/>
      <c r="N67" s="150" t="s">
        <v>572</v>
      </c>
      <c r="O67" s="836" t="s">
        <v>570</v>
      </c>
      <c r="P67" s="837"/>
      <c r="Q67" s="150" t="s">
        <v>572</v>
      </c>
    </row>
    <row r="68" spans="1:17" ht="13.5" thickBot="1">
      <c r="A68" s="168" t="s">
        <v>392</v>
      </c>
      <c r="B68" s="26" t="s">
        <v>393</v>
      </c>
      <c r="C68" s="238" t="s">
        <v>510</v>
      </c>
      <c r="D68" s="290" t="s">
        <v>571</v>
      </c>
      <c r="E68" s="150" t="s">
        <v>573</v>
      </c>
      <c r="F68" s="238" t="s">
        <v>510</v>
      </c>
      <c r="G68" s="290" t="s">
        <v>571</v>
      </c>
      <c r="H68" s="150" t="s">
        <v>573</v>
      </c>
      <c r="I68" s="238" t="s">
        <v>510</v>
      </c>
      <c r="J68" s="290" t="s">
        <v>571</v>
      </c>
      <c r="K68" s="150" t="s">
        <v>573</v>
      </c>
      <c r="L68" s="238" t="s">
        <v>510</v>
      </c>
      <c r="M68" s="290" t="s">
        <v>571</v>
      </c>
      <c r="N68" s="150" t="s">
        <v>573</v>
      </c>
      <c r="O68" s="238" t="s">
        <v>510</v>
      </c>
      <c r="P68" s="290" t="s">
        <v>571</v>
      </c>
      <c r="Q68" s="150" t="s">
        <v>573</v>
      </c>
    </row>
    <row r="69" spans="1:17" ht="13.5" thickBot="1">
      <c r="A69" s="169">
        <v>1</v>
      </c>
      <c r="B69" s="161">
        <v>2</v>
      </c>
      <c r="C69" s="148">
        <v>3</v>
      </c>
      <c r="D69" s="161"/>
      <c r="E69" s="149">
        <v>4</v>
      </c>
      <c r="F69" s="148">
        <v>5</v>
      </c>
      <c r="G69" s="161"/>
      <c r="H69" s="149">
        <v>6</v>
      </c>
      <c r="I69" s="148">
        <v>7</v>
      </c>
      <c r="J69" s="161"/>
      <c r="K69" s="149">
        <v>8</v>
      </c>
      <c r="L69" s="148">
        <v>9</v>
      </c>
      <c r="M69" s="161"/>
      <c r="N69" s="149">
        <v>10</v>
      </c>
      <c r="O69" s="148">
        <v>11</v>
      </c>
      <c r="P69" s="161"/>
      <c r="Q69" s="149">
        <v>12</v>
      </c>
    </row>
    <row r="70" spans="1:17" ht="12.75">
      <c r="A70" s="170" t="s">
        <v>192</v>
      </c>
      <c r="B70" s="129"/>
      <c r="C70" s="151"/>
      <c r="D70" s="269"/>
      <c r="E70" s="152"/>
      <c r="F70" s="151"/>
      <c r="G70" s="269"/>
      <c r="H70" s="152"/>
      <c r="I70" s="151"/>
      <c r="J70" s="269"/>
      <c r="K70" s="152"/>
      <c r="L70" s="151"/>
      <c r="M70" s="269"/>
      <c r="N70" s="152"/>
      <c r="O70" s="151"/>
      <c r="P70" s="269"/>
      <c r="Q70" s="152"/>
    </row>
    <row r="71" spans="1:17" ht="26.25">
      <c r="A71" s="180" t="s">
        <v>194</v>
      </c>
      <c r="B71" s="162" t="s">
        <v>399</v>
      </c>
      <c r="C71" s="182"/>
      <c r="D71" s="264"/>
      <c r="E71" s="183"/>
      <c r="F71" s="182"/>
      <c r="G71" s="264"/>
      <c r="H71" s="183"/>
      <c r="I71" s="182"/>
      <c r="J71" s="264"/>
      <c r="K71" s="183"/>
      <c r="L71" s="182"/>
      <c r="M71" s="264"/>
      <c r="N71" s="183"/>
      <c r="O71" s="182"/>
      <c r="P71" s="264"/>
      <c r="Q71" s="183"/>
    </row>
    <row r="72" spans="1:17" ht="12.75">
      <c r="A72" s="245" t="s">
        <v>512</v>
      </c>
      <c r="B72" s="246" t="s">
        <v>521</v>
      </c>
      <c r="C72" s="182"/>
      <c r="D72" s="264"/>
      <c r="E72" s="183"/>
      <c r="F72" s="182"/>
      <c r="G72" s="264"/>
      <c r="H72" s="183"/>
      <c r="I72" s="182"/>
      <c r="J72" s="264"/>
      <c r="K72" s="183"/>
      <c r="L72" s="182"/>
      <c r="M72" s="264"/>
      <c r="N72" s="183"/>
      <c r="O72" s="182"/>
      <c r="P72" s="264"/>
      <c r="Q72" s="183"/>
    </row>
    <row r="73" spans="1:17" ht="12.75">
      <c r="A73" s="245" t="s">
        <v>513</v>
      </c>
      <c r="B73" s="246" t="s">
        <v>522</v>
      </c>
      <c r="C73" s="182"/>
      <c r="D73" s="264"/>
      <c r="E73" s="183"/>
      <c r="F73" s="182"/>
      <c r="G73" s="264"/>
      <c r="H73" s="183"/>
      <c r="I73" s="182"/>
      <c r="J73" s="264"/>
      <c r="K73" s="183"/>
      <c r="L73" s="182"/>
      <c r="M73" s="264"/>
      <c r="N73" s="183"/>
      <c r="O73" s="182"/>
      <c r="P73" s="264"/>
      <c r="Q73" s="183"/>
    </row>
    <row r="74" spans="1:17" ht="12.75">
      <c r="A74" s="245" t="s">
        <v>514</v>
      </c>
      <c r="B74" s="246" t="s">
        <v>523</v>
      </c>
      <c r="C74" s="182"/>
      <c r="D74" s="264"/>
      <c r="E74" s="183"/>
      <c r="F74" s="182"/>
      <c r="G74" s="264"/>
      <c r="H74" s="183"/>
      <c r="I74" s="182"/>
      <c r="J74" s="264"/>
      <c r="K74" s="183"/>
      <c r="L74" s="182"/>
      <c r="M74" s="264"/>
      <c r="N74" s="183"/>
      <c r="O74" s="182"/>
      <c r="P74" s="264"/>
      <c r="Q74" s="183"/>
    </row>
    <row r="75" spans="1:17" ht="12.75">
      <c r="A75" s="245" t="s">
        <v>515</v>
      </c>
      <c r="B75" s="246" t="s">
        <v>524</v>
      </c>
      <c r="C75" s="182"/>
      <c r="D75" s="264"/>
      <c r="E75" s="183"/>
      <c r="F75" s="182"/>
      <c r="G75" s="264"/>
      <c r="H75" s="183"/>
      <c r="I75" s="182"/>
      <c r="J75" s="264"/>
      <c r="K75" s="183"/>
      <c r="L75" s="182"/>
      <c r="M75" s="264"/>
      <c r="N75" s="183"/>
      <c r="O75" s="182"/>
      <c r="P75" s="264"/>
      <c r="Q75" s="183"/>
    </row>
    <row r="76" spans="1:17" ht="12.75">
      <c r="A76" s="245" t="s">
        <v>516</v>
      </c>
      <c r="B76" s="246" t="s">
        <v>525</v>
      </c>
      <c r="C76" s="182"/>
      <c r="D76" s="264"/>
      <c r="E76" s="183"/>
      <c r="F76" s="182"/>
      <c r="G76" s="264"/>
      <c r="H76" s="183"/>
      <c r="I76" s="182"/>
      <c r="J76" s="264"/>
      <c r="K76" s="183"/>
      <c r="L76" s="182"/>
      <c r="M76" s="264"/>
      <c r="N76" s="183"/>
      <c r="O76" s="182"/>
      <c r="P76" s="264"/>
      <c r="Q76" s="183"/>
    </row>
    <row r="77" spans="1:17" ht="12.75">
      <c r="A77" s="245" t="s">
        <v>517</v>
      </c>
      <c r="B77" s="246" t="s">
        <v>526</v>
      </c>
      <c r="C77" s="182"/>
      <c r="D77" s="264"/>
      <c r="E77" s="183"/>
      <c r="F77" s="182"/>
      <c r="G77" s="264"/>
      <c r="H77" s="183"/>
      <c r="I77" s="182"/>
      <c r="J77" s="264"/>
      <c r="K77" s="183"/>
      <c r="L77" s="182"/>
      <c r="M77" s="264"/>
      <c r="N77" s="183"/>
      <c r="O77" s="182"/>
      <c r="P77" s="264"/>
      <c r="Q77" s="183"/>
    </row>
    <row r="78" spans="1:17" ht="12.75">
      <c r="A78" s="245" t="s">
        <v>518</v>
      </c>
      <c r="B78" s="246" t="s">
        <v>527</v>
      </c>
      <c r="C78" s="182"/>
      <c r="D78" s="264"/>
      <c r="E78" s="183"/>
      <c r="F78" s="182"/>
      <c r="G78" s="264"/>
      <c r="H78" s="183"/>
      <c r="I78" s="182"/>
      <c r="J78" s="264"/>
      <c r="K78" s="183"/>
      <c r="L78" s="182"/>
      <c r="M78" s="264"/>
      <c r="N78" s="183"/>
      <c r="O78" s="182"/>
      <c r="P78" s="264"/>
      <c r="Q78" s="183"/>
    </row>
    <row r="79" spans="1:17" ht="12.75">
      <c r="A79" s="245" t="s">
        <v>519</v>
      </c>
      <c r="B79" s="246" t="s">
        <v>528</v>
      </c>
      <c r="C79" s="182"/>
      <c r="D79" s="264"/>
      <c r="E79" s="183"/>
      <c r="F79" s="182"/>
      <c r="G79" s="264"/>
      <c r="H79" s="183"/>
      <c r="I79" s="182"/>
      <c r="J79" s="264"/>
      <c r="K79" s="183"/>
      <c r="L79" s="182"/>
      <c r="M79" s="264"/>
      <c r="N79" s="183"/>
      <c r="O79" s="182"/>
      <c r="P79" s="264"/>
      <c r="Q79" s="183"/>
    </row>
    <row r="80" spans="1:17" ht="12.75">
      <c r="A80" s="245" t="s">
        <v>520</v>
      </c>
      <c r="B80" s="246" t="s">
        <v>529</v>
      </c>
      <c r="C80" s="182"/>
      <c r="D80" s="264"/>
      <c r="E80" s="183"/>
      <c r="F80" s="182"/>
      <c r="G80" s="264"/>
      <c r="H80" s="183"/>
      <c r="I80" s="182"/>
      <c r="J80" s="264"/>
      <c r="K80" s="183"/>
      <c r="L80" s="182"/>
      <c r="M80" s="264"/>
      <c r="N80" s="183"/>
      <c r="O80" s="182"/>
      <c r="P80" s="264"/>
      <c r="Q80" s="183"/>
    </row>
    <row r="81" spans="1:17" ht="12.75">
      <c r="A81" s="172" t="s">
        <v>190</v>
      </c>
      <c r="B81" s="163" t="s">
        <v>401</v>
      </c>
      <c r="C81" s="182"/>
      <c r="D81" s="264"/>
      <c r="E81" s="183"/>
      <c r="F81" s="182"/>
      <c r="G81" s="264"/>
      <c r="H81" s="183"/>
      <c r="I81" s="182"/>
      <c r="J81" s="264"/>
      <c r="K81" s="183"/>
      <c r="L81" s="182"/>
      <c r="M81" s="264"/>
      <c r="N81" s="183"/>
      <c r="O81" s="182"/>
      <c r="P81" s="264"/>
      <c r="Q81" s="183"/>
    </row>
    <row r="82" spans="1:17" ht="12.75">
      <c r="A82" s="245" t="s">
        <v>512</v>
      </c>
      <c r="B82" s="246" t="s">
        <v>530</v>
      </c>
      <c r="C82" s="182"/>
      <c r="D82" s="264"/>
      <c r="E82" s="183"/>
      <c r="F82" s="182"/>
      <c r="G82" s="264"/>
      <c r="H82" s="183"/>
      <c r="I82" s="182"/>
      <c r="J82" s="264"/>
      <c r="K82" s="183"/>
      <c r="L82" s="182"/>
      <c r="M82" s="264"/>
      <c r="N82" s="183"/>
      <c r="O82" s="182"/>
      <c r="P82" s="264"/>
      <c r="Q82" s="183"/>
    </row>
    <row r="83" spans="1:17" ht="12.75">
      <c r="A83" s="245" t="s">
        <v>513</v>
      </c>
      <c r="B83" s="247" t="s">
        <v>531</v>
      </c>
      <c r="C83" s="182"/>
      <c r="D83" s="264"/>
      <c r="E83" s="183"/>
      <c r="F83" s="182"/>
      <c r="G83" s="264"/>
      <c r="H83" s="183"/>
      <c r="I83" s="182"/>
      <c r="J83" s="264"/>
      <c r="K83" s="183"/>
      <c r="L83" s="182"/>
      <c r="M83" s="264"/>
      <c r="N83" s="183"/>
      <c r="O83" s="182"/>
      <c r="P83" s="264"/>
      <c r="Q83" s="183"/>
    </row>
    <row r="84" spans="1:17" ht="12.75">
      <c r="A84" s="245" t="s">
        <v>514</v>
      </c>
      <c r="B84" s="246" t="s">
        <v>532</v>
      </c>
      <c r="C84" s="182"/>
      <c r="D84" s="264"/>
      <c r="E84" s="183"/>
      <c r="F84" s="182"/>
      <c r="G84" s="264"/>
      <c r="H84" s="183"/>
      <c r="I84" s="182"/>
      <c r="J84" s="264"/>
      <c r="K84" s="183"/>
      <c r="L84" s="182"/>
      <c r="M84" s="264"/>
      <c r="N84" s="183"/>
      <c r="O84" s="182"/>
      <c r="P84" s="264"/>
      <c r="Q84" s="183"/>
    </row>
    <row r="85" spans="1:17" ht="12.75">
      <c r="A85" s="245" t="s">
        <v>515</v>
      </c>
      <c r="B85" s="247" t="s">
        <v>533</v>
      </c>
      <c r="C85" s="182"/>
      <c r="D85" s="264"/>
      <c r="E85" s="183"/>
      <c r="F85" s="182"/>
      <c r="G85" s="264"/>
      <c r="H85" s="183"/>
      <c r="I85" s="182"/>
      <c r="J85" s="264"/>
      <c r="K85" s="183"/>
      <c r="L85" s="182"/>
      <c r="M85" s="264"/>
      <c r="N85" s="183"/>
      <c r="O85" s="182"/>
      <c r="P85" s="264"/>
      <c r="Q85" s="183"/>
    </row>
    <row r="86" spans="1:17" ht="12.75">
      <c r="A86" s="245" t="s">
        <v>516</v>
      </c>
      <c r="B86" s="246" t="s">
        <v>534</v>
      </c>
      <c r="C86" s="182"/>
      <c r="D86" s="264"/>
      <c r="E86" s="183"/>
      <c r="F86" s="182"/>
      <c r="G86" s="264"/>
      <c r="H86" s="183"/>
      <c r="I86" s="182"/>
      <c r="J86" s="264"/>
      <c r="K86" s="183"/>
      <c r="L86" s="182"/>
      <c r="M86" s="264"/>
      <c r="N86" s="183"/>
      <c r="O86" s="182"/>
      <c r="P86" s="264"/>
      <c r="Q86" s="183"/>
    </row>
    <row r="87" spans="1:17" ht="12.75">
      <c r="A87" s="245" t="s">
        <v>517</v>
      </c>
      <c r="B87" s="247" t="s">
        <v>535</v>
      </c>
      <c r="C87" s="182"/>
      <c r="D87" s="264"/>
      <c r="E87" s="183"/>
      <c r="F87" s="182"/>
      <c r="G87" s="264"/>
      <c r="H87" s="183"/>
      <c r="I87" s="182"/>
      <c r="J87" s="264"/>
      <c r="K87" s="183"/>
      <c r="L87" s="182"/>
      <c r="M87" s="264"/>
      <c r="N87" s="183"/>
      <c r="O87" s="182"/>
      <c r="P87" s="264"/>
      <c r="Q87" s="183"/>
    </row>
    <row r="88" spans="1:17" ht="12.75">
      <c r="A88" s="245" t="s">
        <v>518</v>
      </c>
      <c r="B88" s="246" t="s">
        <v>536</v>
      </c>
      <c r="C88" s="182"/>
      <c r="D88" s="264"/>
      <c r="E88" s="183"/>
      <c r="F88" s="182"/>
      <c r="G88" s="264"/>
      <c r="H88" s="183"/>
      <c r="I88" s="182"/>
      <c r="J88" s="264"/>
      <c r="K88" s="183"/>
      <c r="L88" s="182"/>
      <c r="M88" s="264"/>
      <c r="N88" s="183"/>
      <c r="O88" s="182"/>
      <c r="P88" s="264"/>
      <c r="Q88" s="183"/>
    </row>
    <row r="89" spans="1:17" ht="12.75">
      <c r="A89" s="245" t="s">
        <v>519</v>
      </c>
      <c r="B89" s="247" t="s">
        <v>537</v>
      </c>
      <c r="C89" s="182"/>
      <c r="D89" s="264"/>
      <c r="E89" s="183"/>
      <c r="F89" s="182"/>
      <c r="G89" s="264"/>
      <c r="H89" s="183"/>
      <c r="I89" s="182"/>
      <c r="J89" s="264"/>
      <c r="K89" s="183"/>
      <c r="L89" s="182"/>
      <c r="M89" s="264"/>
      <c r="N89" s="183"/>
      <c r="O89" s="182"/>
      <c r="P89" s="264"/>
      <c r="Q89" s="183"/>
    </row>
    <row r="90" spans="1:17" ht="12.75">
      <c r="A90" s="245" t="s">
        <v>520</v>
      </c>
      <c r="B90" s="246" t="s">
        <v>538</v>
      </c>
      <c r="C90" s="182"/>
      <c r="D90" s="264"/>
      <c r="E90" s="183"/>
      <c r="F90" s="182"/>
      <c r="G90" s="264"/>
      <c r="H90" s="183"/>
      <c r="I90" s="182"/>
      <c r="J90" s="264"/>
      <c r="K90" s="183"/>
      <c r="L90" s="182"/>
      <c r="M90" s="264"/>
      <c r="N90" s="183"/>
      <c r="O90" s="182"/>
      <c r="P90" s="264"/>
      <c r="Q90" s="183"/>
    </row>
    <row r="91" spans="1:17" ht="12.75">
      <c r="A91" s="173" t="s">
        <v>402</v>
      </c>
      <c r="B91" s="163" t="s">
        <v>403</v>
      </c>
      <c r="C91" s="155">
        <f aca="true" t="shared" si="19" ref="C91:N91">C71-C81</f>
        <v>0</v>
      </c>
      <c r="D91" s="283"/>
      <c r="E91" s="156">
        <f t="shared" si="19"/>
        <v>0</v>
      </c>
      <c r="F91" s="155">
        <f t="shared" si="19"/>
        <v>0</v>
      </c>
      <c r="G91" s="283"/>
      <c r="H91" s="156">
        <f t="shared" si="19"/>
        <v>0</v>
      </c>
      <c r="I91" s="155">
        <f t="shared" si="19"/>
        <v>0</v>
      </c>
      <c r="J91" s="283"/>
      <c r="K91" s="156">
        <f t="shared" si="19"/>
        <v>0</v>
      </c>
      <c r="L91" s="155">
        <f t="shared" si="19"/>
        <v>0</v>
      </c>
      <c r="M91" s="283"/>
      <c r="N91" s="156">
        <f t="shared" si="19"/>
        <v>0</v>
      </c>
      <c r="O91" s="155">
        <f>O71-O81</f>
        <v>0</v>
      </c>
      <c r="P91" s="283"/>
      <c r="Q91" s="156">
        <f>Q71-Q81</f>
        <v>0</v>
      </c>
    </row>
    <row r="92" spans="1:17" ht="12.75">
      <c r="A92" s="173" t="s">
        <v>404</v>
      </c>
      <c r="B92" s="163" t="s">
        <v>405</v>
      </c>
      <c r="C92" s="182"/>
      <c r="D92" s="264"/>
      <c r="E92" s="183"/>
      <c r="F92" s="182"/>
      <c r="G92" s="264"/>
      <c r="H92" s="183"/>
      <c r="I92" s="182"/>
      <c r="J92" s="264"/>
      <c r="K92" s="183"/>
      <c r="L92" s="182"/>
      <c r="M92" s="264"/>
      <c r="N92" s="183"/>
      <c r="O92" s="182"/>
      <c r="P92" s="264"/>
      <c r="Q92" s="183"/>
    </row>
    <row r="93" spans="1:17" ht="12.75">
      <c r="A93" s="173" t="s">
        <v>406</v>
      </c>
      <c r="B93" s="163" t="s">
        <v>407</v>
      </c>
      <c r="C93" s="182"/>
      <c r="D93" s="264"/>
      <c r="E93" s="183"/>
      <c r="F93" s="182"/>
      <c r="G93" s="264"/>
      <c r="H93" s="183"/>
      <c r="I93" s="182"/>
      <c r="J93" s="264"/>
      <c r="K93" s="183"/>
      <c r="L93" s="182"/>
      <c r="M93" s="264"/>
      <c r="N93" s="183"/>
      <c r="O93" s="182"/>
      <c r="P93" s="264"/>
      <c r="Q93" s="183"/>
    </row>
    <row r="94" spans="1:17" ht="12.75">
      <c r="A94" s="173" t="s">
        <v>408</v>
      </c>
      <c r="B94" s="163" t="s">
        <v>409</v>
      </c>
      <c r="C94" s="155">
        <f aca="true" t="shared" si="20" ref="C94:N94">C91-C92-C93</f>
        <v>0</v>
      </c>
      <c r="D94" s="283"/>
      <c r="E94" s="156">
        <f t="shared" si="20"/>
        <v>0</v>
      </c>
      <c r="F94" s="155">
        <f t="shared" si="20"/>
        <v>0</v>
      </c>
      <c r="G94" s="283"/>
      <c r="H94" s="156">
        <f t="shared" si="20"/>
        <v>0</v>
      </c>
      <c r="I94" s="155">
        <f t="shared" si="20"/>
        <v>0</v>
      </c>
      <c r="J94" s="283"/>
      <c r="K94" s="156">
        <f t="shared" si="20"/>
        <v>0</v>
      </c>
      <c r="L94" s="155">
        <f t="shared" si="20"/>
        <v>0</v>
      </c>
      <c r="M94" s="283"/>
      <c r="N94" s="156">
        <f t="shared" si="20"/>
        <v>0</v>
      </c>
      <c r="O94" s="155">
        <f>O91-O92-O93</f>
        <v>0</v>
      </c>
      <c r="P94" s="283"/>
      <c r="Q94" s="156">
        <f>Q91-Q92-Q93</f>
        <v>0</v>
      </c>
    </row>
    <row r="95" spans="1:17" ht="12.75">
      <c r="A95" s="245" t="s">
        <v>512</v>
      </c>
      <c r="B95" s="247" t="s">
        <v>547</v>
      </c>
      <c r="C95" s="287"/>
      <c r="D95" s="288"/>
      <c r="E95" s="289"/>
      <c r="F95" s="287"/>
      <c r="G95" s="288"/>
      <c r="H95" s="289"/>
      <c r="I95" s="287"/>
      <c r="J95" s="288"/>
      <c r="K95" s="289"/>
      <c r="L95" s="287"/>
      <c r="M95" s="288"/>
      <c r="N95" s="289"/>
      <c r="O95" s="287"/>
      <c r="P95" s="288"/>
      <c r="Q95" s="289"/>
    </row>
    <row r="96" spans="1:17" ht="12.75">
      <c r="A96" s="245" t="s">
        <v>513</v>
      </c>
      <c r="B96" s="250" t="s">
        <v>539</v>
      </c>
      <c r="C96" s="287"/>
      <c r="D96" s="288"/>
      <c r="E96" s="289"/>
      <c r="F96" s="287"/>
      <c r="G96" s="288"/>
      <c r="H96" s="289"/>
      <c r="I96" s="287"/>
      <c r="J96" s="288"/>
      <c r="K96" s="289"/>
      <c r="L96" s="287"/>
      <c r="M96" s="288"/>
      <c r="N96" s="289"/>
      <c r="O96" s="287"/>
      <c r="P96" s="288"/>
      <c r="Q96" s="289"/>
    </row>
    <row r="97" spans="1:17" ht="12.75">
      <c r="A97" s="245" t="s">
        <v>514</v>
      </c>
      <c r="B97" s="248" t="s">
        <v>540</v>
      </c>
      <c r="C97" s="287"/>
      <c r="D97" s="288"/>
      <c r="E97" s="289"/>
      <c r="F97" s="287"/>
      <c r="G97" s="288"/>
      <c r="H97" s="289"/>
      <c r="I97" s="287"/>
      <c r="J97" s="288"/>
      <c r="K97" s="289"/>
      <c r="L97" s="287"/>
      <c r="M97" s="288"/>
      <c r="N97" s="289"/>
      <c r="O97" s="287"/>
      <c r="P97" s="288"/>
      <c r="Q97" s="289"/>
    </row>
    <row r="98" spans="1:17" ht="12.75">
      <c r="A98" s="245" t="s">
        <v>515</v>
      </c>
      <c r="B98" s="247" t="s">
        <v>541</v>
      </c>
      <c r="C98" s="287"/>
      <c r="D98" s="288"/>
      <c r="E98" s="289"/>
      <c r="F98" s="287"/>
      <c r="G98" s="288"/>
      <c r="H98" s="289"/>
      <c r="I98" s="287"/>
      <c r="J98" s="288"/>
      <c r="K98" s="289"/>
      <c r="L98" s="287"/>
      <c r="M98" s="288"/>
      <c r="N98" s="289"/>
      <c r="O98" s="287"/>
      <c r="P98" s="288"/>
      <c r="Q98" s="289"/>
    </row>
    <row r="99" spans="1:17" ht="12.75">
      <c r="A99" s="245" t="s">
        <v>516</v>
      </c>
      <c r="B99" s="248" t="s">
        <v>542</v>
      </c>
      <c r="C99" s="287"/>
      <c r="D99" s="288"/>
      <c r="E99" s="289"/>
      <c r="F99" s="287"/>
      <c r="G99" s="288"/>
      <c r="H99" s="289"/>
      <c r="I99" s="287"/>
      <c r="J99" s="288"/>
      <c r="K99" s="289"/>
      <c r="L99" s="287"/>
      <c r="M99" s="288"/>
      <c r="N99" s="289"/>
      <c r="O99" s="287"/>
      <c r="P99" s="288"/>
      <c r="Q99" s="289"/>
    </row>
    <row r="100" spans="1:17" ht="12.75">
      <c r="A100" s="245" t="s">
        <v>517</v>
      </c>
      <c r="B100" s="247" t="s">
        <v>543</v>
      </c>
      <c r="C100" s="287"/>
      <c r="D100" s="288"/>
      <c r="E100" s="289"/>
      <c r="F100" s="287"/>
      <c r="G100" s="288"/>
      <c r="H100" s="289"/>
      <c r="I100" s="287"/>
      <c r="J100" s="288"/>
      <c r="K100" s="289"/>
      <c r="L100" s="287"/>
      <c r="M100" s="288"/>
      <c r="N100" s="289"/>
      <c r="O100" s="287"/>
      <c r="P100" s="288"/>
      <c r="Q100" s="289"/>
    </row>
    <row r="101" spans="1:17" ht="12.75">
      <c r="A101" s="245" t="s">
        <v>518</v>
      </c>
      <c r="B101" s="248" t="s">
        <v>544</v>
      </c>
      <c r="C101" s="287"/>
      <c r="D101" s="288"/>
      <c r="E101" s="289"/>
      <c r="F101" s="287"/>
      <c r="G101" s="288"/>
      <c r="H101" s="289"/>
      <c r="I101" s="287"/>
      <c r="J101" s="288"/>
      <c r="K101" s="289"/>
      <c r="L101" s="287"/>
      <c r="M101" s="288"/>
      <c r="N101" s="289"/>
      <c r="O101" s="287"/>
      <c r="P101" s="288"/>
      <c r="Q101" s="289"/>
    </row>
    <row r="102" spans="1:17" ht="12.75">
      <c r="A102" s="245" t="s">
        <v>519</v>
      </c>
      <c r="B102" s="247" t="s">
        <v>545</v>
      </c>
      <c r="C102" s="287"/>
      <c r="D102" s="288"/>
      <c r="E102" s="289"/>
      <c r="F102" s="287"/>
      <c r="G102" s="288"/>
      <c r="H102" s="289"/>
      <c r="I102" s="287"/>
      <c r="J102" s="288"/>
      <c r="K102" s="289"/>
      <c r="L102" s="287"/>
      <c r="M102" s="288"/>
      <c r="N102" s="289"/>
      <c r="O102" s="287"/>
      <c r="P102" s="288"/>
      <c r="Q102" s="289"/>
    </row>
    <row r="103" spans="1:17" ht="12.75">
      <c r="A103" s="245" t="s">
        <v>520</v>
      </c>
      <c r="B103" s="248" t="s">
        <v>546</v>
      </c>
      <c r="C103" s="287"/>
      <c r="D103" s="288"/>
      <c r="E103" s="289"/>
      <c r="F103" s="287"/>
      <c r="G103" s="288"/>
      <c r="H103" s="289"/>
      <c r="I103" s="287"/>
      <c r="J103" s="288"/>
      <c r="K103" s="289"/>
      <c r="L103" s="287"/>
      <c r="M103" s="288"/>
      <c r="N103" s="289"/>
      <c r="O103" s="287"/>
      <c r="P103" s="288"/>
      <c r="Q103" s="289"/>
    </row>
    <row r="104" spans="1:17" ht="12.75">
      <c r="A104" s="177" t="s">
        <v>410</v>
      </c>
      <c r="B104" s="282" t="s">
        <v>336</v>
      </c>
      <c r="C104" s="182"/>
      <c r="D104" s="264"/>
      <c r="E104" s="183"/>
      <c r="F104" s="182"/>
      <c r="G104" s="264"/>
      <c r="H104" s="183"/>
      <c r="I104" s="182"/>
      <c r="J104" s="264"/>
      <c r="K104" s="183"/>
      <c r="L104" s="182"/>
      <c r="M104" s="264"/>
      <c r="N104" s="183"/>
      <c r="O104" s="182"/>
      <c r="P104" s="264"/>
      <c r="Q104" s="183"/>
    </row>
    <row r="105" spans="1:17" ht="12.75">
      <c r="A105" s="174" t="s">
        <v>411</v>
      </c>
      <c r="B105" s="165" t="s">
        <v>412</v>
      </c>
      <c r="C105" s="182"/>
      <c r="D105" s="264"/>
      <c r="E105" s="183"/>
      <c r="F105" s="182"/>
      <c r="G105" s="264"/>
      <c r="H105" s="183"/>
      <c r="I105" s="182"/>
      <c r="J105" s="264"/>
      <c r="K105" s="183"/>
      <c r="L105" s="182"/>
      <c r="M105" s="264"/>
      <c r="N105" s="183"/>
      <c r="O105" s="182"/>
      <c r="P105" s="264"/>
      <c r="Q105" s="183"/>
    </row>
    <row r="106" spans="1:17" ht="12.75">
      <c r="A106" s="173" t="s">
        <v>413</v>
      </c>
      <c r="B106" s="163" t="s">
        <v>414</v>
      </c>
      <c r="C106" s="155">
        <f>SUM(C108:C109)</f>
        <v>0</v>
      </c>
      <c r="D106" s="283"/>
      <c r="E106" s="156">
        <f>SUM(E108:E109)</f>
        <v>0</v>
      </c>
      <c r="F106" s="155">
        <f aca="true" t="shared" si="21" ref="F106:N106">SUM(F108:F109)</f>
        <v>0</v>
      </c>
      <c r="G106" s="283"/>
      <c r="H106" s="156">
        <f t="shared" si="21"/>
        <v>0</v>
      </c>
      <c r="I106" s="155">
        <f t="shared" si="21"/>
        <v>0</v>
      </c>
      <c r="J106" s="283"/>
      <c r="K106" s="156">
        <f t="shared" si="21"/>
        <v>0</v>
      </c>
      <c r="L106" s="155">
        <f t="shared" si="21"/>
        <v>0</v>
      </c>
      <c r="M106" s="283"/>
      <c r="N106" s="156">
        <f t="shared" si="21"/>
        <v>0</v>
      </c>
      <c r="O106" s="155">
        <f>SUM(O108:O109)</f>
        <v>0</v>
      </c>
      <c r="P106" s="283"/>
      <c r="Q106" s="156">
        <f>SUM(Q108:Q109)</f>
        <v>0</v>
      </c>
    </row>
    <row r="107" spans="1:17" ht="12.75">
      <c r="A107" s="173" t="s">
        <v>415</v>
      </c>
      <c r="B107" s="119"/>
      <c r="C107" s="182"/>
      <c r="D107" s="264"/>
      <c r="E107" s="183"/>
      <c r="F107" s="182"/>
      <c r="G107" s="264"/>
      <c r="H107" s="183"/>
      <c r="I107" s="182"/>
      <c r="J107" s="264"/>
      <c r="K107" s="183"/>
      <c r="L107" s="182"/>
      <c r="M107" s="264"/>
      <c r="N107" s="183"/>
      <c r="O107" s="182"/>
      <c r="P107" s="264"/>
      <c r="Q107" s="183"/>
    </row>
    <row r="108" spans="1:17" ht="12.75">
      <c r="A108" s="174" t="s">
        <v>416</v>
      </c>
      <c r="B108" s="165" t="s">
        <v>417</v>
      </c>
      <c r="C108" s="182"/>
      <c r="D108" s="264"/>
      <c r="E108" s="183"/>
      <c r="F108" s="182"/>
      <c r="G108" s="264"/>
      <c r="H108" s="183"/>
      <c r="I108" s="182"/>
      <c r="J108" s="264"/>
      <c r="K108" s="183"/>
      <c r="L108" s="182"/>
      <c r="M108" s="264"/>
      <c r="N108" s="183"/>
      <c r="O108" s="182"/>
      <c r="P108" s="264"/>
      <c r="Q108" s="183"/>
    </row>
    <row r="109" spans="1:17" ht="12.75">
      <c r="A109" s="172" t="s">
        <v>191</v>
      </c>
      <c r="B109" s="163" t="s">
        <v>418</v>
      </c>
      <c r="C109" s="182"/>
      <c r="D109" s="264"/>
      <c r="E109" s="183"/>
      <c r="F109" s="182"/>
      <c r="G109" s="264"/>
      <c r="H109" s="183"/>
      <c r="I109" s="182"/>
      <c r="J109" s="264"/>
      <c r="K109" s="183"/>
      <c r="L109" s="182"/>
      <c r="M109" s="264"/>
      <c r="N109" s="183"/>
      <c r="O109" s="182"/>
      <c r="P109" s="264"/>
      <c r="Q109" s="183"/>
    </row>
    <row r="110" spans="1:17" ht="12.75">
      <c r="A110" s="174" t="s">
        <v>419</v>
      </c>
      <c r="B110" s="165" t="s">
        <v>420</v>
      </c>
      <c r="C110" s="182"/>
      <c r="D110" s="264"/>
      <c r="E110" s="183"/>
      <c r="F110" s="182"/>
      <c r="G110" s="264"/>
      <c r="H110" s="183"/>
      <c r="I110" s="182"/>
      <c r="J110" s="264"/>
      <c r="K110" s="183"/>
      <c r="L110" s="182"/>
      <c r="M110" s="264"/>
      <c r="N110" s="183"/>
      <c r="O110" s="182"/>
      <c r="P110" s="264"/>
      <c r="Q110" s="183"/>
    </row>
    <row r="111" spans="1:17" ht="12.75">
      <c r="A111" s="173" t="s">
        <v>421</v>
      </c>
      <c r="B111" s="163" t="s">
        <v>422</v>
      </c>
      <c r="C111" s="182"/>
      <c r="D111" s="264"/>
      <c r="E111" s="183"/>
      <c r="F111" s="182"/>
      <c r="G111" s="264"/>
      <c r="H111" s="183"/>
      <c r="I111" s="182"/>
      <c r="J111" s="264"/>
      <c r="K111" s="183"/>
      <c r="L111" s="182"/>
      <c r="M111" s="264"/>
      <c r="N111" s="183"/>
      <c r="O111" s="182"/>
      <c r="P111" s="264"/>
      <c r="Q111" s="183"/>
    </row>
    <row r="112" spans="1:17" ht="12.75">
      <c r="A112" s="173" t="s">
        <v>423</v>
      </c>
      <c r="B112" s="166">
        <v>100</v>
      </c>
      <c r="C112" s="182"/>
      <c r="D112" s="264"/>
      <c r="E112" s="183"/>
      <c r="F112" s="182"/>
      <c r="G112" s="264"/>
      <c r="H112" s="183"/>
      <c r="I112" s="182"/>
      <c r="J112" s="264"/>
      <c r="K112" s="183"/>
      <c r="L112" s="182"/>
      <c r="M112" s="264"/>
      <c r="N112" s="183"/>
      <c r="O112" s="182"/>
      <c r="P112" s="264"/>
      <c r="Q112" s="183"/>
    </row>
    <row r="113" spans="1:17" ht="12.75">
      <c r="A113" s="175" t="s">
        <v>424</v>
      </c>
      <c r="B113" s="167">
        <v>120</v>
      </c>
      <c r="C113" s="182"/>
      <c r="D113" s="264"/>
      <c r="E113" s="183"/>
      <c r="F113" s="182"/>
      <c r="G113" s="264"/>
      <c r="H113" s="183"/>
      <c r="I113" s="182"/>
      <c r="J113" s="264"/>
      <c r="K113" s="183"/>
      <c r="L113" s="182"/>
      <c r="M113" s="264"/>
      <c r="N113" s="183"/>
      <c r="O113" s="182"/>
      <c r="P113" s="264"/>
      <c r="Q113" s="183"/>
    </row>
    <row r="114" spans="1:17" ht="12.75">
      <c r="A114" s="173" t="s">
        <v>425</v>
      </c>
      <c r="B114" s="166">
        <v>130</v>
      </c>
      <c r="C114" s="182"/>
      <c r="D114" s="264"/>
      <c r="E114" s="183"/>
      <c r="F114" s="182"/>
      <c r="G114" s="264"/>
      <c r="H114" s="183"/>
      <c r="I114" s="182"/>
      <c r="J114" s="264"/>
      <c r="K114" s="183"/>
      <c r="L114" s="182"/>
      <c r="M114" s="264"/>
      <c r="N114" s="183"/>
      <c r="O114" s="182"/>
      <c r="P114" s="264"/>
      <c r="Q114" s="183"/>
    </row>
    <row r="115" spans="1:17" ht="23.25">
      <c r="A115" s="176" t="s">
        <v>444</v>
      </c>
      <c r="B115" s="165" t="s">
        <v>428</v>
      </c>
      <c r="C115" s="155">
        <f aca="true" t="shared" si="22" ref="C115:N115">C94+C105-C106+C110+C111-C112+C113-C114</f>
        <v>0</v>
      </c>
      <c r="D115" s="283"/>
      <c r="E115" s="156">
        <f t="shared" si="22"/>
        <v>0</v>
      </c>
      <c r="F115" s="155">
        <f t="shared" si="22"/>
        <v>0</v>
      </c>
      <c r="G115" s="283"/>
      <c r="H115" s="156">
        <f t="shared" si="22"/>
        <v>0</v>
      </c>
      <c r="I115" s="155">
        <f t="shared" si="22"/>
        <v>0</v>
      </c>
      <c r="J115" s="283"/>
      <c r="K115" s="156">
        <f t="shared" si="22"/>
        <v>0</v>
      </c>
      <c r="L115" s="155">
        <f t="shared" si="22"/>
        <v>0</v>
      </c>
      <c r="M115" s="283"/>
      <c r="N115" s="156">
        <f t="shared" si="22"/>
        <v>0</v>
      </c>
      <c r="O115" s="155">
        <f>O94+O105-O106+O110+O111-O112+O113-O114</f>
        <v>0</v>
      </c>
      <c r="P115" s="283"/>
      <c r="Q115" s="156">
        <f>Q94+Q105-Q106+Q110+Q111-Q112+Q113-Q114</f>
        <v>0</v>
      </c>
    </row>
    <row r="116" spans="1:17" ht="12.75">
      <c r="A116" s="174" t="s">
        <v>294</v>
      </c>
      <c r="B116" s="281">
        <v>145</v>
      </c>
      <c r="C116" s="182"/>
      <c r="D116" s="264"/>
      <c r="E116" s="183"/>
      <c r="F116" s="182"/>
      <c r="G116" s="264"/>
      <c r="H116" s="183"/>
      <c r="I116" s="182"/>
      <c r="J116" s="264"/>
      <c r="K116" s="183"/>
      <c r="L116" s="182"/>
      <c r="M116" s="264"/>
      <c r="N116" s="183"/>
      <c r="O116" s="182"/>
      <c r="P116" s="264"/>
      <c r="Q116" s="183"/>
    </row>
    <row r="117" spans="1:17" ht="12.75">
      <c r="A117" s="173" t="s">
        <v>327</v>
      </c>
      <c r="B117" s="281">
        <v>146</v>
      </c>
      <c r="C117" s="182"/>
      <c r="D117" s="264"/>
      <c r="E117" s="183"/>
      <c r="F117" s="182"/>
      <c r="G117" s="264"/>
      <c r="H117" s="183"/>
      <c r="I117" s="182"/>
      <c r="J117" s="264"/>
      <c r="K117" s="183"/>
      <c r="L117" s="182"/>
      <c r="M117" s="264"/>
      <c r="N117" s="183"/>
      <c r="O117" s="182"/>
      <c r="P117" s="264"/>
      <c r="Q117" s="183"/>
    </row>
    <row r="118" spans="1:17" ht="12.75">
      <c r="A118" s="173" t="s">
        <v>429</v>
      </c>
      <c r="B118" s="163" t="s">
        <v>430</v>
      </c>
      <c r="C118" s="182"/>
      <c r="D118" s="264"/>
      <c r="E118" s="183"/>
      <c r="F118" s="182"/>
      <c r="G118" s="264"/>
      <c r="H118" s="183"/>
      <c r="I118" s="182"/>
      <c r="J118" s="264"/>
      <c r="K118" s="183"/>
      <c r="L118" s="182"/>
      <c r="M118" s="264"/>
      <c r="N118" s="183"/>
      <c r="O118" s="182"/>
      <c r="P118" s="264"/>
      <c r="Q118" s="183"/>
    </row>
    <row r="119" spans="1:17" ht="12.75">
      <c r="A119" s="175" t="s">
        <v>431</v>
      </c>
      <c r="B119" s="164" t="s">
        <v>432</v>
      </c>
      <c r="C119" s="194"/>
      <c r="D119" s="273"/>
      <c r="E119" s="195"/>
      <c r="F119" s="194"/>
      <c r="G119" s="273"/>
      <c r="H119" s="195"/>
      <c r="I119" s="194"/>
      <c r="J119" s="273"/>
      <c r="K119" s="195"/>
      <c r="L119" s="194"/>
      <c r="M119" s="273"/>
      <c r="N119" s="195"/>
      <c r="O119" s="194"/>
      <c r="P119" s="273"/>
      <c r="Q119" s="195"/>
    </row>
    <row r="120" spans="1:17" ht="12.75">
      <c r="A120" s="179" t="s">
        <v>193</v>
      </c>
      <c r="B120" s="163" t="s">
        <v>434</v>
      </c>
      <c r="C120" s="157">
        <f aca="true" t="shared" si="23" ref="C120:N120">C115+C116-C117-C118-C119</f>
        <v>0</v>
      </c>
      <c r="D120" s="285"/>
      <c r="E120" s="158">
        <f t="shared" si="23"/>
        <v>0</v>
      </c>
      <c r="F120" s="157">
        <f t="shared" si="23"/>
        <v>0</v>
      </c>
      <c r="G120" s="285"/>
      <c r="H120" s="158">
        <f t="shared" si="23"/>
        <v>0</v>
      </c>
      <c r="I120" s="157">
        <f t="shared" si="23"/>
        <v>0</v>
      </c>
      <c r="J120" s="285"/>
      <c r="K120" s="158">
        <f t="shared" si="23"/>
        <v>0</v>
      </c>
      <c r="L120" s="157">
        <f t="shared" si="23"/>
        <v>0</v>
      </c>
      <c r="M120" s="285"/>
      <c r="N120" s="158">
        <f t="shared" si="23"/>
        <v>0</v>
      </c>
      <c r="O120" s="157">
        <f>O115+O116-O117-O118-O119</f>
        <v>0</v>
      </c>
      <c r="P120" s="285"/>
      <c r="Q120" s="158">
        <f>Q115+Q116-Q117-Q118-Q119</f>
        <v>0</v>
      </c>
    </row>
    <row r="121" spans="1:17" ht="12.75">
      <c r="A121" s="181" t="s">
        <v>435</v>
      </c>
      <c r="B121" s="282"/>
      <c r="C121" s="196"/>
      <c r="D121" s="261"/>
      <c r="E121" s="197"/>
      <c r="F121" s="196"/>
      <c r="G121" s="261"/>
      <c r="H121" s="197"/>
      <c r="I121" s="196"/>
      <c r="J121" s="261"/>
      <c r="K121" s="197"/>
      <c r="L121" s="196"/>
      <c r="M121" s="261"/>
      <c r="N121" s="197"/>
      <c r="O121" s="196"/>
      <c r="P121" s="261"/>
      <c r="Q121" s="197"/>
    </row>
    <row r="122" spans="1:17" ht="17.25" customHeight="1">
      <c r="A122" s="171" t="s">
        <v>436</v>
      </c>
      <c r="B122" s="165" t="s">
        <v>437</v>
      </c>
      <c r="C122" s="182"/>
      <c r="D122" s="264"/>
      <c r="E122" s="183"/>
      <c r="F122" s="182"/>
      <c r="G122" s="264"/>
      <c r="H122" s="183"/>
      <c r="I122" s="182"/>
      <c r="J122" s="264"/>
      <c r="K122" s="183"/>
      <c r="L122" s="182"/>
      <c r="M122" s="264"/>
      <c r="N122" s="183"/>
      <c r="O122" s="182"/>
      <c r="P122" s="264"/>
      <c r="Q122" s="183"/>
    </row>
    <row r="123" spans="1:17" ht="12.75">
      <c r="A123" s="174" t="s">
        <v>438</v>
      </c>
      <c r="B123" s="165" t="s">
        <v>439</v>
      </c>
      <c r="C123" s="182"/>
      <c r="D123" s="264"/>
      <c r="E123" s="183"/>
      <c r="F123" s="182"/>
      <c r="G123" s="264"/>
      <c r="H123" s="183"/>
      <c r="I123" s="182"/>
      <c r="J123" s="264"/>
      <c r="K123" s="183"/>
      <c r="L123" s="182"/>
      <c r="M123" s="264"/>
      <c r="N123" s="183"/>
      <c r="O123" s="182"/>
      <c r="P123" s="264"/>
      <c r="Q123" s="183"/>
    </row>
    <row r="124" spans="1:17" ht="13.5" thickBot="1">
      <c r="A124" s="178" t="s">
        <v>440</v>
      </c>
      <c r="B124" s="147" t="s">
        <v>441</v>
      </c>
      <c r="C124" s="184"/>
      <c r="D124" s="286"/>
      <c r="E124" s="198"/>
      <c r="F124" s="184"/>
      <c r="G124" s="286"/>
      <c r="H124" s="198"/>
      <c r="I124" s="184"/>
      <c r="J124" s="286"/>
      <c r="K124" s="198"/>
      <c r="L124" s="184"/>
      <c r="M124" s="286"/>
      <c r="N124" s="198"/>
      <c r="O124" s="184"/>
      <c r="P124" s="286"/>
      <c r="Q124" s="198"/>
    </row>
    <row r="125" spans="1:17" ht="12.75">
      <c r="A125" s="23" t="s">
        <v>574</v>
      </c>
      <c r="B125"/>
      <c r="C125" s="297">
        <f>C71-SUM(C72:C80)</f>
        <v>0</v>
      </c>
      <c r="D125" s="297">
        <f aca="true" t="shared" si="24" ref="D125:N125">D71-SUM(D72:D80)</f>
        <v>0</v>
      </c>
      <c r="E125" s="297">
        <f t="shared" si="24"/>
        <v>0</v>
      </c>
      <c r="F125" s="297">
        <f t="shared" si="24"/>
        <v>0</v>
      </c>
      <c r="G125" s="297">
        <f t="shared" si="24"/>
        <v>0</v>
      </c>
      <c r="H125" s="297">
        <f t="shared" si="24"/>
        <v>0</v>
      </c>
      <c r="I125" s="297">
        <f t="shared" si="24"/>
        <v>0</v>
      </c>
      <c r="J125" s="297">
        <f t="shared" si="24"/>
        <v>0</v>
      </c>
      <c r="K125" s="297">
        <f t="shared" si="24"/>
        <v>0</v>
      </c>
      <c r="L125" s="297">
        <f t="shared" si="24"/>
        <v>0</v>
      </c>
      <c r="M125" s="297">
        <f t="shared" si="24"/>
        <v>0</v>
      </c>
      <c r="N125" s="297">
        <f t="shared" si="24"/>
        <v>0</v>
      </c>
      <c r="O125" s="297">
        <f>O71-SUM(O72:O80)</f>
        <v>0</v>
      </c>
      <c r="P125" s="297">
        <f>P71-SUM(P72:P80)</f>
        <v>0</v>
      </c>
      <c r="Q125" s="297">
        <f>Q71-SUM(Q72:Q80)</f>
        <v>0</v>
      </c>
    </row>
    <row r="126" spans="1:17" ht="12.75">
      <c r="A126" s="23" t="s">
        <v>575</v>
      </c>
      <c r="B126"/>
      <c r="C126" s="297">
        <f>C81-SUM(C82:C90)</f>
        <v>0</v>
      </c>
      <c r="D126" s="297">
        <f aca="true" t="shared" si="25" ref="D126:N126">D81-SUM(D82:D90)</f>
        <v>0</v>
      </c>
      <c r="E126" s="297">
        <f t="shared" si="25"/>
        <v>0</v>
      </c>
      <c r="F126" s="297">
        <f t="shared" si="25"/>
        <v>0</v>
      </c>
      <c r="G126" s="297">
        <f t="shared" si="25"/>
        <v>0</v>
      </c>
      <c r="H126" s="297">
        <f t="shared" si="25"/>
        <v>0</v>
      </c>
      <c r="I126" s="297">
        <f t="shared" si="25"/>
        <v>0</v>
      </c>
      <c r="J126" s="297">
        <f t="shared" si="25"/>
        <v>0</v>
      </c>
      <c r="K126" s="297">
        <f t="shared" si="25"/>
        <v>0</v>
      </c>
      <c r="L126" s="297">
        <f t="shared" si="25"/>
        <v>0</v>
      </c>
      <c r="M126" s="297">
        <f t="shared" si="25"/>
        <v>0</v>
      </c>
      <c r="N126" s="297">
        <f t="shared" si="25"/>
        <v>0</v>
      </c>
      <c r="O126" s="297">
        <f>O81-SUM(O82:O90)</f>
        <v>0</v>
      </c>
      <c r="P126" s="297">
        <f>P81-SUM(P82:P90)</f>
        <v>0</v>
      </c>
      <c r="Q126" s="297">
        <f>Q81-SUM(Q82:Q90)</f>
        <v>0</v>
      </c>
    </row>
    <row r="127" spans="1:17" ht="12.75">
      <c r="A127" s="23" t="s">
        <v>576</v>
      </c>
      <c r="B127"/>
      <c r="C127" s="298">
        <f>C94-SUM(C95:C103)</f>
        <v>0</v>
      </c>
      <c r="D127" s="298">
        <f aca="true" t="shared" si="26" ref="D127:N127">D94-SUM(D95:D103)</f>
        <v>0</v>
      </c>
      <c r="E127" s="298">
        <f t="shared" si="26"/>
        <v>0</v>
      </c>
      <c r="F127" s="298">
        <f t="shared" si="26"/>
        <v>0</v>
      </c>
      <c r="G127" s="298">
        <f t="shared" si="26"/>
        <v>0</v>
      </c>
      <c r="H127" s="298">
        <f t="shared" si="26"/>
        <v>0</v>
      </c>
      <c r="I127" s="298">
        <f t="shared" si="26"/>
        <v>0</v>
      </c>
      <c r="J127" s="298">
        <f t="shared" si="26"/>
        <v>0</v>
      </c>
      <c r="K127" s="298">
        <f t="shared" si="26"/>
        <v>0</v>
      </c>
      <c r="L127" s="298">
        <f t="shared" si="26"/>
        <v>0</v>
      </c>
      <c r="M127" s="298">
        <f t="shared" si="26"/>
        <v>0</v>
      </c>
      <c r="N127" s="298">
        <f t="shared" si="26"/>
        <v>0</v>
      </c>
      <c r="O127" s="298">
        <f>O94-SUM(O95:O103)</f>
        <v>0</v>
      </c>
      <c r="P127" s="298">
        <f>P94-SUM(P95:P103)</f>
        <v>0</v>
      </c>
      <c r="Q127" s="298">
        <f>Q94-SUM(Q95:Q103)</f>
        <v>0</v>
      </c>
    </row>
    <row r="129" ht="13.5" thickBot="1"/>
    <row r="130" spans="1:17" ht="13.5" thickBot="1">
      <c r="A130" s="7"/>
      <c r="B130" s="34"/>
      <c r="C130" s="839" t="s">
        <v>608</v>
      </c>
      <c r="D130" s="840"/>
      <c r="E130" s="841"/>
      <c r="F130" s="839" t="s">
        <v>609</v>
      </c>
      <c r="G130" s="840"/>
      <c r="H130" s="841"/>
      <c r="I130" s="839" t="s">
        <v>624</v>
      </c>
      <c r="J130" s="840"/>
      <c r="K130" s="841"/>
      <c r="L130" s="839" t="s">
        <v>622</v>
      </c>
      <c r="M130" s="840"/>
      <c r="N130" s="841"/>
      <c r="O130" s="839" t="s">
        <v>623</v>
      </c>
      <c r="P130" s="840"/>
      <c r="Q130" s="841"/>
    </row>
    <row r="131" spans="1:17" ht="12.75">
      <c r="A131" s="168" t="s">
        <v>390</v>
      </c>
      <c r="B131" s="34"/>
      <c r="C131" s="836" t="s">
        <v>570</v>
      </c>
      <c r="D131" s="837"/>
      <c r="E131" s="150" t="s">
        <v>572</v>
      </c>
      <c r="F131" s="836" t="s">
        <v>570</v>
      </c>
      <c r="G131" s="837"/>
      <c r="H131" s="150" t="s">
        <v>572</v>
      </c>
      <c r="I131" s="836" t="s">
        <v>570</v>
      </c>
      <c r="J131" s="837"/>
      <c r="K131" s="150" t="s">
        <v>572</v>
      </c>
      <c r="L131" s="836" t="s">
        <v>570</v>
      </c>
      <c r="M131" s="837"/>
      <c r="N131" s="150" t="s">
        <v>572</v>
      </c>
      <c r="O131" s="836" t="s">
        <v>570</v>
      </c>
      <c r="P131" s="837"/>
      <c r="Q131" s="150" t="s">
        <v>572</v>
      </c>
    </row>
    <row r="132" spans="1:17" ht="13.5" thickBot="1">
      <c r="A132" s="168" t="s">
        <v>392</v>
      </c>
      <c r="B132" s="26" t="s">
        <v>393</v>
      </c>
      <c r="C132" s="238" t="s">
        <v>510</v>
      </c>
      <c r="D132" s="290" t="s">
        <v>571</v>
      </c>
      <c r="E132" s="150" t="s">
        <v>573</v>
      </c>
      <c r="F132" s="238" t="s">
        <v>510</v>
      </c>
      <c r="G132" s="290" t="s">
        <v>571</v>
      </c>
      <c r="H132" s="150" t="s">
        <v>573</v>
      </c>
      <c r="I132" s="238" t="s">
        <v>510</v>
      </c>
      <c r="J132" s="290" t="s">
        <v>571</v>
      </c>
      <c r="K132" s="150" t="s">
        <v>573</v>
      </c>
      <c r="L132" s="238" t="s">
        <v>510</v>
      </c>
      <c r="M132" s="290" t="s">
        <v>571</v>
      </c>
      <c r="N132" s="150" t="s">
        <v>573</v>
      </c>
      <c r="O132" s="238" t="s">
        <v>510</v>
      </c>
      <c r="P132" s="290" t="s">
        <v>571</v>
      </c>
      <c r="Q132" s="150" t="s">
        <v>573</v>
      </c>
    </row>
    <row r="133" spans="1:17" ht="13.5" thickBot="1">
      <c r="A133" s="169">
        <v>1</v>
      </c>
      <c r="B133" s="161">
        <v>2</v>
      </c>
      <c r="C133" s="148">
        <v>3</v>
      </c>
      <c r="D133" s="161"/>
      <c r="E133" s="149">
        <v>4</v>
      </c>
      <c r="F133" s="148">
        <v>5</v>
      </c>
      <c r="G133" s="161"/>
      <c r="H133" s="149">
        <v>6</v>
      </c>
      <c r="I133" s="148">
        <v>7</v>
      </c>
      <c r="J133" s="161"/>
      <c r="K133" s="149">
        <v>8</v>
      </c>
      <c r="L133" s="148">
        <v>9</v>
      </c>
      <c r="M133" s="161"/>
      <c r="N133" s="149">
        <v>10</v>
      </c>
      <c r="O133" s="148">
        <v>11</v>
      </c>
      <c r="P133" s="161"/>
      <c r="Q133" s="149">
        <v>12</v>
      </c>
    </row>
    <row r="134" spans="1:17" ht="12.75">
      <c r="A134" s="170" t="s">
        <v>192</v>
      </c>
      <c r="B134" s="129"/>
      <c r="C134" s="151"/>
      <c r="D134" s="269"/>
      <c r="E134" s="269"/>
      <c r="F134" s="446"/>
      <c r="G134" s="447"/>
      <c r="H134" s="448"/>
      <c r="I134" s="269"/>
      <c r="J134" s="269"/>
      <c r="K134" s="152"/>
      <c r="L134" s="151"/>
      <c r="M134" s="269"/>
      <c r="N134" s="152"/>
      <c r="O134" s="151"/>
      <c r="P134" s="269"/>
      <c r="Q134" s="152"/>
    </row>
    <row r="135" spans="1:17" ht="26.25">
      <c r="A135" s="180" t="s">
        <v>194</v>
      </c>
      <c r="B135" s="162" t="s">
        <v>399</v>
      </c>
      <c r="C135" s="182"/>
      <c r="D135" s="264"/>
      <c r="E135" s="257"/>
      <c r="F135" s="182">
        <f>I135+L135+O135</f>
        <v>0</v>
      </c>
      <c r="G135" s="256">
        <f>J135+M135+P135</f>
        <v>0</v>
      </c>
      <c r="H135" s="183">
        <f>K135+N135+Q135</f>
        <v>0</v>
      </c>
      <c r="I135" s="434"/>
      <c r="J135" s="264"/>
      <c r="K135" s="183"/>
      <c r="L135" s="182"/>
      <c r="M135" s="264"/>
      <c r="N135" s="183"/>
      <c r="O135" s="182"/>
      <c r="P135" s="264"/>
      <c r="Q135" s="183"/>
    </row>
    <row r="136" spans="1:17" ht="12.75">
      <c r="A136" s="245" t="s">
        <v>512</v>
      </c>
      <c r="B136" s="246" t="s">
        <v>521</v>
      </c>
      <c r="C136" s="182"/>
      <c r="D136" s="264"/>
      <c r="E136" s="257"/>
      <c r="F136" s="182">
        <f aca="true" t="shared" si="27" ref="F136:F154">I136+L136+O136</f>
        <v>0</v>
      </c>
      <c r="G136" s="256">
        <f aca="true" t="shared" si="28" ref="G136:G154">J136+M136+P136</f>
        <v>0</v>
      </c>
      <c r="H136" s="183">
        <f aca="true" t="shared" si="29" ref="H136:H154">K136+N136+Q136</f>
        <v>0</v>
      </c>
      <c r="I136" s="434"/>
      <c r="J136" s="264"/>
      <c r="K136" s="183"/>
      <c r="L136" s="182"/>
      <c r="M136" s="264"/>
      <c r="N136" s="183"/>
      <c r="O136" s="182"/>
      <c r="P136" s="264"/>
      <c r="Q136" s="183"/>
    </row>
    <row r="137" spans="1:17" ht="12.75">
      <c r="A137" s="245" t="s">
        <v>513</v>
      </c>
      <c r="B137" s="246" t="s">
        <v>522</v>
      </c>
      <c r="C137" s="182"/>
      <c r="D137" s="264"/>
      <c r="E137" s="257"/>
      <c r="F137" s="182">
        <f t="shared" si="27"/>
        <v>0</v>
      </c>
      <c r="G137" s="256">
        <f t="shared" si="28"/>
        <v>0</v>
      </c>
      <c r="H137" s="183">
        <f t="shared" si="29"/>
        <v>0</v>
      </c>
      <c r="I137" s="434"/>
      <c r="J137" s="264"/>
      <c r="K137" s="183"/>
      <c r="L137" s="182"/>
      <c r="M137" s="264"/>
      <c r="N137" s="183"/>
      <c r="O137" s="182"/>
      <c r="P137" s="264"/>
      <c r="Q137" s="183"/>
    </row>
    <row r="138" spans="1:17" ht="12.75">
      <c r="A138" s="245" t="s">
        <v>514</v>
      </c>
      <c r="B138" s="246" t="s">
        <v>523</v>
      </c>
      <c r="C138" s="182"/>
      <c r="D138" s="264"/>
      <c r="E138" s="257"/>
      <c r="F138" s="182">
        <f t="shared" si="27"/>
        <v>0</v>
      </c>
      <c r="G138" s="256">
        <f t="shared" si="28"/>
        <v>0</v>
      </c>
      <c r="H138" s="183">
        <f t="shared" si="29"/>
        <v>0</v>
      </c>
      <c r="I138" s="434"/>
      <c r="J138" s="264"/>
      <c r="K138" s="183"/>
      <c r="L138" s="182"/>
      <c r="M138" s="264"/>
      <c r="N138" s="183"/>
      <c r="O138" s="182"/>
      <c r="P138" s="264"/>
      <c r="Q138" s="183"/>
    </row>
    <row r="139" spans="1:17" ht="12.75">
      <c r="A139" s="245" t="s">
        <v>515</v>
      </c>
      <c r="B139" s="246" t="s">
        <v>524</v>
      </c>
      <c r="C139" s="182"/>
      <c r="D139" s="264"/>
      <c r="E139" s="257"/>
      <c r="F139" s="182">
        <f t="shared" si="27"/>
        <v>0</v>
      </c>
      <c r="G139" s="256">
        <f t="shared" si="28"/>
        <v>0</v>
      </c>
      <c r="H139" s="183">
        <f t="shared" si="29"/>
        <v>0</v>
      </c>
      <c r="I139" s="434"/>
      <c r="J139" s="264"/>
      <c r="K139" s="183"/>
      <c r="L139" s="182"/>
      <c r="M139" s="264"/>
      <c r="N139" s="183"/>
      <c r="O139" s="182"/>
      <c r="P139" s="264"/>
      <c r="Q139" s="183"/>
    </row>
    <row r="140" spans="1:17" ht="12.75">
      <c r="A140" s="245" t="s">
        <v>516</v>
      </c>
      <c r="B140" s="246" t="s">
        <v>525</v>
      </c>
      <c r="C140" s="182"/>
      <c r="D140" s="264"/>
      <c r="E140" s="257"/>
      <c r="F140" s="182">
        <f t="shared" si="27"/>
        <v>0</v>
      </c>
      <c r="G140" s="256">
        <f t="shared" si="28"/>
        <v>0</v>
      </c>
      <c r="H140" s="183">
        <f t="shared" si="29"/>
        <v>0</v>
      </c>
      <c r="I140" s="434"/>
      <c r="J140" s="264"/>
      <c r="K140" s="183"/>
      <c r="L140" s="182"/>
      <c r="M140" s="264"/>
      <c r="N140" s="183"/>
      <c r="O140" s="182"/>
      <c r="P140" s="264"/>
      <c r="Q140" s="183"/>
    </row>
    <row r="141" spans="1:17" ht="12.75">
      <c r="A141" s="245" t="s">
        <v>517</v>
      </c>
      <c r="B141" s="246" t="s">
        <v>526</v>
      </c>
      <c r="C141" s="182"/>
      <c r="D141" s="264"/>
      <c r="E141" s="257"/>
      <c r="F141" s="182">
        <f t="shared" si="27"/>
        <v>0</v>
      </c>
      <c r="G141" s="256">
        <f t="shared" si="28"/>
        <v>0</v>
      </c>
      <c r="H141" s="183">
        <f t="shared" si="29"/>
        <v>0</v>
      </c>
      <c r="I141" s="434"/>
      <c r="J141" s="264"/>
      <c r="K141" s="183"/>
      <c r="L141" s="182"/>
      <c r="M141" s="264"/>
      <c r="N141" s="183"/>
      <c r="O141" s="182"/>
      <c r="P141" s="264"/>
      <c r="Q141" s="183"/>
    </row>
    <row r="142" spans="1:17" ht="12.75">
      <c r="A142" s="245" t="s">
        <v>518</v>
      </c>
      <c r="B142" s="246" t="s">
        <v>527</v>
      </c>
      <c r="C142" s="182"/>
      <c r="D142" s="264"/>
      <c r="E142" s="257"/>
      <c r="F142" s="182">
        <f t="shared" si="27"/>
        <v>0</v>
      </c>
      <c r="G142" s="256">
        <f t="shared" si="28"/>
        <v>0</v>
      </c>
      <c r="H142" s="183">
        <f t="shared" si="29"/>
        <v>0</v>
      </c>
      <c r="I142" s="434"/>
      <c r="J142" s="264"/>
      <c r="K142" s="183"/>
      <c r="L142" s="182"/>
      <c r="M142" s="264"/>
      <c r="N142" s="183"/>
      <c r="O142" s="182"/>
      <c r="P142" s="264"/>
      <c r="Q142" s="183"/>
    </row>
    <row r="143" spans="1:17" ht="12.75">
      <c r="A143" s="245" t="s">
        <v>519</v>
      </c>
      <c r="B143" s="246" t="s">
        <v>528</v>
      </c>
      <c r="C143" s="182"/>
      <c r="D143" s="264"/>
      <c r="E143" s="257"/>
      <c r="F143" s="182">
        <f t="shared" si="27"/>
        <v>0</v>
      </c>
      <c r="G143" s="256">
        <f t="shared" si="28"/>
        <v>0</v>
      </c>
      <c r="H143" s="183">
        <f t="shared" si="29"/>
        <v>0</v>
      </c>
      <c r="I143" s="434"/>
      <c r="J143" s="264"/>
      <c r="K143" s="183"/>
      <c r="L143" s="182"/>
      <c r="M143" s="264"/>
      <c r="N143" s="183"/>
      <c r="O143" s="182"/>
      <c r="P143" s="264"/>
      <c r="Q143" s="183"/>
    </row>
    <row r="144" spans="1:17" ht="12.75">
      <c r="A144" s="245" t="s">
        <v>520</v>
      </c>
      <c r="B144" s="246" t="s">
        <v>529</v>
      </c>
      <c r="C144" s="182"/>
      <c r="D144" s="264"/>
      <c r="E144" s="257"/>
      <c r="F144" s="182">
        <f t="shared" si="27"/>
        <v>0</v>
      </c>
      <c r="G144" s="256">
        <f t="shared" si="28"/>
        <v>0</v>
      </c>
      <c r="H144" s="183">
        <f t="shared" si="29"/>
        <v>0</v>
      </c>
      <c r="I144" s="434"/>
      <c r="J144" s="264"/>
      <c r="K144" s="183"/>
      <c r="L144" s="182"/>
      <c r="M144" s="264"/>
      <c r="N144" s="183"/>
      <c r="O144" s="182"/>
      <c r="P144" s="264"/>
      <c r="Q144" s="183"/>
    </row>
    <row r="145" spans="1:17" ht="12.75">
      <c r="A145" s="172" t="s">
        <v>190</v>
      </c>
      <c r="B145" s="163" t="s">
        <v>401</v>
      </c>
      <c r="C145" s="182"/>
      <c r="D145" s="264"/>
      <c r="E145" s="257"/>
      <c r="F145" s="182">
        <f t="shared" si="27"/>
        <v>0</v>
      </c>
      <c r="G145" s="256">
        <f t="shared" si="28"/>
        <v>0</v>
      </c>
      <c r="H145" s="183">
        <f t="shared" si="29"/>
        <v>0</v>
      </c>
      <c r="I145" s="434"/>
      <c r="J145" s="264"/>
      <c r="K145" s="183"/>
      <c r="L145" s="182"/>
      <c r="M145" s="264"/>
      <c r="N145" s="183"/>
      <c r="O145" s="182"/>
      <c r="P145" s="264"/>
      <c r="Q145" s="183"/>
    </row>
    <row r="146" spans="1:17" ht="12.75">
      <c r="A146" s="245" t="s">
        <v>512</v>
      </c>
      <c r="B146" s="246" t="s">
        <v>530</v>
      </c>
      <c r="C146" s="182"/>
      <c r="D146" s="264"/>
      <c r="E146" s="257"/>
      <c r="F146" s="182">
        <f t="shared" si="27"/>
        <v>0</v>
      </c>
      <c r="G146" s="256">
        <f t="shared" si="28"/>
        <v>0</v>
      </c>
      <c r="H146" s="183">
        <f t="shared" si="29"/>
        <v>0</v>
      </c>
      <c r="I146" s="434"/>
      <c r="J146" s="264"/>
      <c r="K146" s="183"/>
      <c r="L146" s="182"/>
      <c r="M146" s="264"/>
      <c r="N146" s="183"/>
      <c r="O146" s="182"/>
      <c r="P146" s="264"/>
      <c r="Q146" s="183"/>
    </row>
    <row r="147" spans="1:17" ht="12.75">
      <c r="A147" s="245" t="s">
        <v>513</v>
      </c>
      <c r="B147" s="247" t="s">
        <v>531</v>
      </c>
      <c r="C147" s="182"/>
      <c r="D147" s="264"/>
      <c r="E147" s="257"/>
      <c r="F147" s="182">
        <f t="shared" si="27"/>
        <v>0</v>
      </c>
      <c r="G147" s="256">
        <f t="shared" si="28"/>
        <v>0</v>
      </c>
      <c r="H147" s="183">
        <f t="shared" si="29"/>
        <v>0</v>
      </c>
      <c r="I147" s="434"/>
      <c r="J147" s="264"/>
      <c r="K147" s="183"/>
      <c r="L147" s="182"/>
      <c r="M147" s="264"/>
      <c r="N147" s="183"/>
      <c r="O147" s="182"/>
      <c r="P147" s="264"/>
      <c r="Q147" s="183"/>
    </row>
    <row r="148" spans="1:17" ht="12.75">
      <c r="A148" s="245" t="s">
        <v>514</v>
      </c>
      <c r="B148" s="246" t="s">
        <v>532</v>
      </c>
      <c r="C148" s="182"/>
      <c r="D148" s="264"/>
      <c r="E148" s="257"/>
      <c r="F148" s="182">
        <f t="shared" si="27"/>
        <v>0</v>
      </c>
      <c r="G148" s="256">
        <f t="shared" si="28"/>
        <v>0</v>
      </c>
      <c r="H148" s="183">
        <f t="shared" si="29"/>
        <v>0</v>
      </c>
      <c r="I148" s="434"/>
      <c r="J148" s="264"/>
      <c r="K148" s="183"/>
      <c r="L148" s="182"/>
      <c r="M148" s="264"/>
      <c r="N148" s="183"/>
      <c r="O148" s="182"/>
      <c r="P148" s="264"/>
      <c r="Q148" s="183"/>
    </row>
    <row r="149" spans="1:17" ht="12.75">
      <c r="A149" s="245" t="s">
        <v>515</v>
      </c>
      <c r="B149" s="247" t="s">
        <v>533</v>
      </c>
      <c r="C149" s="182"/>
      <c r="D149" s="264"/>
      <c r="E149" s="257"/>
      <c r="F149" s="182">
        <f t="shared" si="27"/>
        <v>0</v>
      </c>
      <c r="G149" s="256">
        <f t="shared" si="28"/>
        <v>0</v>
      </c>
      <c r="H149" s="183">
        <f t="shared" si="29"/>
        <v>0</v>
      </c>
      <c r="I149" s="434"/>
      <c r="J149" s="264"/>
      <c r="K149" s="183"/>
      <c r="L149" s="182"/>
      <c r="M149" s="264"/>
      <c r="N149" s="183"/>
      <c r="O149" s="182"/>
      <c r="P149" s="264"/>
      <c r="Q149" s="183"/>
    </row>
    <row r="150" spans="1:17" ht="12.75">
      <c r="A150" s="245" t="s">
        <v>516</v>
      </c>
      <c r="B150" s="246" t="s">
        <v>534</v>
      </c>
      <c r="C150" s="182"/>
      <c r="D150" s="264"/>
      <c r="E150" s="257"/>
      <c r="F150" s="182">
        <f t="shared" si="27"/>
        <v>0</v>
      </c>
      <c r="G150" s="256">
        <f t="shared" si="28"/>
        <v>0</v>
      </c>
      <c r="H150" s="183">
        <f t="shared" si="29"/>
        <v>0</v>
      </c>
      <c r="I150" s="434"/>
      <c r="J150" s="264"/>
      <c r="K150" s="183"/>
      <c r="L150" s="182"/>
      <c r="M150" s="264"/>
      <c r="N150" s="183"/>
      <c r="O150" s="182"/>
      <c r="P150" s="264"/>
      <c r="Q150" s="183"/>
    </row>
    <row r="151" spans="1:17" ht="12.75">
      <c r="A151" s="245" t="s">
        <v>517</v>
      </c>
      <c r="B151" s="247" t="s">
        <v>535</v>
      </c>
      <c r="C151" s="182"/>
      <c r="D151" s="264"/>
      <c r="E151" s="257"/>
      <c r="F151" s="182">
        <f t="shared" si="27"/>
        <v>0</v>
      </c>
      <c r="G151" s="256">
        <f t="shared" si="28"/>
        <v>0</v>
      </c>
      <c r="H151" s="183">
        <f t="shared" si="29"/>
        <v>0</v>
      </c>
      <c r="I151" s="434"/>
      <c r="J151" s="264"/>
      <c r="K151" s="183"/>
      <c r="L151" s="182"/>
      <c r="M151" s="264"/>
      <c r="N151" s="183"/>
      <c r="O151" s="182"/>
      <c r="P151" s="264"/>
      <c r="Q151" s="183"/>
    </row>
    <row r="152" spans="1:17" ht="12.75">
      <c r="A152" s="245" t="s">
        <v>518</v>
      </c>
      <c r="B152" s="246" t="s">
        <v>536</v>
      </c>
      <c r="C152" s="182"/>
      <c r="D152" s="264"/>
      <c r="E152" s="257"/>
      <c r="F152" s="182">
        <f t="shared" si="27"/>
        <v>0</v>
      </c>
      <c r="G152" s="256">
        <f t="shared" si="28"/>
        <v>0</v>
      </c>
      <c r="H152" s="183">
        <f t="shared" si="29"/>
        <v>0</v>
      </c>
      <c r="I152" s="434"/>
      <c r="J152" s="264"/>
      <c r="K152" s="183"/>
      <c r="L152" s="182"/>
      <c r="M152" s="264"/>
      <c r="N152" s="183"/>
      <c r="O152" s="182"/>
      <c r="P152" s="264"/>
      <c r="Q152" s="183"/>
    </row>
    <row r="153" spans="1:17" ht="12.75">
      <c r="A153" s="245" t="s">
        <v>519</v>
      </c>
      <c r="B153" s="247" t="s">
        <v>537</v>
      </c>
      <c r="C153" s="182"/>
      <c r="D153" s="264"/>
      <c r="E153" s="257"/>
      <c r="F153" s="182">
        <f t="shared" si="27"/>
        <v>0</v>
      </c>
      <c r="G153" s="256">
        <f t="shared" si="28"/>
        <v>0</v>
      </c>
      <c r="H153" s="183">
        <f t="shared" si="29"/>
        <v>0</v>
      </c>
      <c r="I153" s="434"/>
      <c r="J153" s="264"/>
      <c r="K153" s="183"/>
      <c r="L153" s="182"/>
      <c r="M153" s="264"/>
      <c r="N153" s="183"/>
      <c r="O153" s="182"/>
      <c r="P153" s="264"/>
      <c r="Q153" s="183"/>
    </row>
    <row r="154" spans="1:17" ht="12.75">
      <c r="A154" s="245" t="s">
        <v>520</v>
      </c>
      <c r="B154" s="246" t="s">
        <v>538</v>
      </c>
      <c r="C154" s="182"/>
      <c r="D154" s="264"/>
      <c r="E154" s="257"/>
      <c r="F154" s="182">
        <f t="shared" si="27"/>
        <v>0</v>
      </c>
      <c r="G154" s="256">
        <f t="shared" si="28"/>
        <v>0</v>
      </c>
      <c r="H154" s="183">
        <f t="shared" si="29"/>
        <v>0</v>
      </c>
      <c r="I154" s="434"/>
      <c r="J154" s="264"/>
      <c r="K154" s="183"/>
      <c r="L154" s="182"/>
      <c r="M154" s="264"/>
      <c r="N154" s="183"/>
      <c r="O154" s="182"/>
      <c r="P154" s="264"/>
      <c r="Q154" s="183"/>
    </row>
    <row r="155" spans="1:17" ht="12.75">
      <c r="A155" s="173" t="s">
        <v>402</v>
      </c>
      <c r="B155" s="163" t="s">
        <v>403</v>
      </c>
      <c r="C155" s="155">
        <f>C135-C145</f>
        <v>0</v>
      </c>
      <c r="D155" s="283"/>
      <c r="E155" s="435">
        <f>E135-E145</f>
        <v>0</v>
      </c>
      <c r="F155" s="155">
        <f>F135-F145</f>
        <v>0</v>
      </c>
      <c r="G155" s="283"/>
      <c r="H155" s="156">
        <f>H135-H145</f>
        <v>0</v>
      </c>
      <c r="I155" s="441">
        <f>I135-I145</f>
        <v>0</v>
      </c>
      <c r="J155" s="283"/>
      <c r="K155" s="156">
        <f>K135-K145</f>
        <v>0</v>
      </c>
      <c r="L155" s="155">
        <f>L135-L145</f>
        <v>0</v>
      </c>
      <c r="M155" s="283"/>
      <c r="N155" s="156">
        <f>N135-N145</f>
        <v>0</v>
      </c>
      <c r="O155" s="155">
        <f>O135-O145</f>
        <v>0</v>
      </c>
      <c r="P155" s="283"/>
      <c r="Q155" s="156">
        <f>Q135-Q145</f>
        <v>0</v>
      </c>
    </row>
    <row r="156" spans="1:17" ht="12.75">
      <c r="A156" s="173" t="s">
        <v>404</v>
      </c>
      <c r="B156" s="163" t="s">
        <v>405</v>
      </c>
      <c r="C156" s="182"/>
      <c r="D156" s="264"/>
      <c r="E156" s="257"/>
      <c r="F156" s="182">
        <f aca="true" t="shared" si="30" ref="F156:H157">I156+L156+O156</f>
        <v>0</v>
      </c>
      <c r="G156" s="256">
        <f t="shared" si="30"/>
        <v>0</v>
      </c>
      <c r="H156" s="183">
        <f t="shared" si="30"/>
        <v>0</v>
      </c>
      <c r="I156" s="434"/>
      <c r="J156" s="264"/>
      <c r="K156" s="183"/>
      <c r="L156" s="182"/>
      <c r="M156" s="264"/>
      <c r="N156" s="183"/>
      <c r="O156" s="182"/>
      <c r="P156" s="264"/>
      <c r="Q156" s="183"/>
    </row>
    <row r="157" spans="1:17" ht="12.75">
      <c r="A157" s="173" t="s">
        <v>406</v>
      </c>
      <c r="B157" s="163" t="s">
        <v>407</v>
      </c>
      <c r="C157" s="182"/>
      <c r="D157" s="264"/>
      <c r="E157" s="257"/>
      <c r="F157" s="182">
        <f t="shared" si="30"/>
        <v>0</v>
      </c>
      <c r="G157" s="256">
        <f t="shared" si="30"/>
        <v>0</v>
      </c>
      <c r="H157" s="183">
        <f t="shared" si="30"/>
        <v>0</v>
      </c>
      <c r="I157" s="434"/>
      <c r="J157" s="264"/>
      <c r="K157" s="183"/>
      <c r="L157" s="182"/>
      <c r="M157" s="264"/>
      <c r="N157" s="183"/>
      <c r="O157" s="182"/>
      <c r="P157" s="264"/>
      <c r="Q157" s="183"/>
    </row>
    <row r="158" spans="1:17" ht="12.75">
      <c r="A158" s="173" t="s">
        <v>408</v>
      </c>
      <c r="B158" s="163" t="s">
        <v>409</v>
      </c>
      <c r="C158" s="155">
        <f>C155-C156-C157</f>
        <v>0</v>
      </c>
      <c r="D158" s="283"/>
      <c r="E158" s="435">
        <f>E155-E156-E157</f>
        <v>0</v>
      </c>
      <c r="F158" s="155">
        <f>F155-F156-F157</f>
        <v>0</v>
      </c>
      <c r="G158" s="283"/>
      <c r="H158" s="156">
        <f>H155-H156-H157</f>
        <v>0</v>
      </c>
      <c r="I158" s="441">
        <f>I155-I156-I157</f>
        <v>0</v>
      </c>
      <c r="J158" s="283"/>
      <c r="K158" s="156">
        <f>K155-K156-K157</f>
        <v>0</v>
      </c>
      <c r="L158" s="155">
        <f>L155-L156-L157</f>
        <v>0</v>
      </c>
      <c r="M158" s="283"/>
      <c r="N158" s="156">
        <f>N155-N156-N157</f>
        <v>0</v>
      </c>
      <c r="O158" s="155">
        <f>O155-O156-O157</f>
        <v>0</v>
      </c>
      <c r="P158" s="283"/>
      <c r="Q158" s="156">
        <f>Q155-Q156-Q157</f>
        <v>0</v>
      </c>
    </row>
    <row r="159" spans="1:17" ht="12.75">
      <c r="A159" s="245" t="s">
        <v>512</v>
      </c>
      <c r="B159" s="247" t="s">
        <v>547</v>
      </c>
      <c r="C159" s="287"/>
      <c r="D159" s="288"/>
      <c r="E159" s="436"/>
      <c r="F159" s="182">
        <f>I159+L159+O159</f>
        <v>0</v>
      </c>
      <c r="G159" s="256">
        <f>J159+M159+P159</f>
        <v>0</v>
      </c>
      <c r="H159" s="183">
        <f>K159+N159+Q159</f>
        <v>0</v>
      </c>
      <c r="I159" s="442"/>
      <c r="J159" s="288"/>
      <c r="K159" s="289"/>
      <c r="L159" s="287"/>
      <c r="M159" s="288"/>
      <c r="N159" s="289"/>
      <c r="O159" s="287"/>
      <c r="P159" s="288"/>
      <c r="Q159" s="289"/>
    </row>
    <row r="160" spans="1:17" ht="12.75">
      <c r="A160" s="245" t="s">
        <v>513</v>
      </c>
      <c r="B160" s="250" t="s">
        <v>539</v>
      </c>
      <c r="C160" s="287"/>
      <c r="D160" s="288"/>
      <c r="E160" s="436"/>
      <c r="F160" s="182">
        <f aca="true" t="shared" si="31" ref="F160:F169">I160+L160+O160</f>
        <v>0</v>
      </c>
      <c r="G160" s="256">
        <f aca="true" t="shared" si="32" ref="G160:G169">J160+M160+P160</f>
        <v>0</v>
      </c>
      <c r="H160" s="183">
        <f aca="true" t="shared" si="33" ref="H160:H169">K160+N160+Q160</f>
        <v>0</v>
      </c>
      <c r="I160" s="442"/>
      <c r="J160" s="288"/>
      <c r="K160" s="289"/>
      <c r="L160" s="287"/>
      <c r="M160" s="288"/>
      <c r="N160" s="289"/>
      <c r="O160" s="287"/>
      <c r="P160" s="288"/>
      <c r="Q160" s="289"/>
    </row>
    <row r="161" spans="1:17" ht="12.75">
      <c r="A161" s="245" t="s">
        <v>514</v>
      </c>
      <c r="B161" s="248" t="s">
        <v>540</v>
      </c>
      <c r="C161" s="287"/>
      <c r="D161" s="288"/>
      <c r="E161" s="436"/>
      <c r="F161" s="182">
        <f t="shared" si="31"/>
        <v>0</v>
      </c>
      <c r="G161" s="256">
        <f t="shared" si="32"/>
        <v>0</v>
      </c>
      <c r="H161" s="183">
        <f t="shared" si="33"/>
        <v>0</v>
      </c>
      <c r="I161" s="442"/>
      <c r="J161" s="288"/>
      <c r="K161" s="289"/>
      <c r="L161" s="287"/>
      <c r="M161" s="288"/>
      <c r="N161" s="289"/>
      <c r="O161" s="287"/>
      <c r="P161" s="288"/>
      <c r="Q161" s="289"/>
    </row>
    <row r="162" spans="1:17" ht="12.75">
      <c r="A162" s="245" t="s">
        <v>515</v>
      </c>
      <c r="B162" s="247" t="s">
        <v>541</v>
      </c>
      <c r="C162" s="287"/>
      <c r="D162" s="288"/>
      <c r="E162" s="436"/>
      <c r="F162" s="182">
        <f t="shared" si="31"/>
        <v>0</v>
      </c>
      <c r="G162" s="256">
        <f t="shared" si="32"/>
        <v>0</v>
      </c>
      <c r="H162" s="183">
        <f t="shared" si="33"/>
        <v>0</v>
      </c>
      <c r="I162" s="442"/>
      <c r="J162" s="288"/>
      <c r="K162" s="289"/>
      <c r="L162" s="287"/>
      <c r="M162" s="288"/>
      <c r="N162" s="289"/>
      <c r="O162" s="287"/>
      <c r="P162" s="288"/>
      <c r="Q162" s="289"/>
    </row>
    <row r="163" spans="1:17" ht="12.75">
      <c r="A163" s="245" t="s">
        <v>516</v>
      </c>
      <c r="B163" s="248" t="s">
        <v>542</v>
      </c>
      <c r="C163" s="287"/>
      <c r="D163" s="288"/>
      <c r="E163" s="436"/>
      <c r="F163" s="182">
        <f t="shared" si="31"/>
        <v>0</v>
      </c>
      <c r="G163" s="256">
        <f t="shared" si="32"/>
        <v>0</v>
      </c>
      <c r="H163" s="183">
        <f t="shared" si="33"/>
        <v>0</v>
      </c>
      <c r="I163" s="442"/>
      <c r="J163" s="288"/>
      <c r="K163" s="289"/>
      <c r="L163" s="287"/>
      <c r="M163" s="288"/>
      <c r="N163" s="289"/>
      <c r="O163" s="287"/>
      <c r="P163" s="288"/>
      <c r="Q163" s="289"/>
    </row>
    <row r="164" spans="1:17" ht="12.75">
      <c r="A164" s="245" t="s">
        <v>517</v>
      </c>
      <c r="B164" s="247" t="s">
        <v>543</v>
      </c>
      <c r="C164" s="287"/>
      <c r="D164" s="288"/>
      <c r="E164" s="436"/>
      <c r="F164" s="182">
        <f t="shared" si="31"/>
        <v>0</v>
      </c>
      <c r="G164" s="256">
        <f t="shared" si="32"/>
        <v>0</v>
      </c>
      <c r="H164" s="183">
        <f t="shared" si="33"/>
        <v>0</v>
      </c>
      <c r="I164" s="442"/>
      <c r="J164" s="288"/>
      <c r="K164" s="289"/>
      <c r="L164" s="287"/>
      <c r="M164" s="288"/>
      <c r="N164" s="289"/>
      <c r="O164" s="287"/>
      <c r="P164" s="288"/>
      <c r="Q164" s="289"/>
    </row>
    <row r="165" spans="1:17" ht="12.75">
      <c r="A165" s="245" t="s">
        <v>518</v>
      </c>
      <c r="B165" s="248" t="s">
        <v>544</v>
      </c>
      <c r="C165" s="287"/>
      <c r="D165" s="288"/>
      <c r="E165" s="436"/>
      <c r="F165" s="182">
        <f t="shared" si="31"/>
        <v>0</v>
      </c>
      <c r="G165" s="256">
        <f t="shared" si="32"/>
        <v>0</v>
      </c>
      <c r="H165" s="183">
        <f t="shared" si="33"/>
        <v>0</v>
      </c>
      <c r="I165" s="442"/>
      <c r="J165" s="288"/>
      <c r="K165" s="289"/>
      <c r="L165" s="287"/>
      <c r="M165" s="288"/>
      <c r="N165" s="289"/>
      <c r="O165" s="287"/>
      <c r="P165" s="288"/>
      <c r="Q165" s="289"/>
    </row>
    <row r="166" spans="1:17" ht="12.75">
      <c r="A166" s="245" t="s">
        <v>519</v>
      </c>
      <c r="B166" s="247" t="s">
        <v>545</v>
      </c>
      <c r="C166" s="287"/>
      <c r="D166" s="288"/>
      <c r="E166" s="436"/>
      <c r="F166" s="182">
        <f t="shared" si="31"/>
        <v>0</v>
      </c>
      <c r="G166" s="256">
        <f t="shared" si="32"/>
        <v>0</v>
      </c>
      <c r="H166" s="183">
        <f t="shared" si="33"/>
        <v>0</v>
      </c>
      <c r="I166" s="442"/>
      <c r="J166" s="288"/>
      <c r="K166" s="289"/>
      <c r="L166" s="287"/>
      <c r="M166" s="288"/>
      <c r="N166" s="289"/>
      <c r="O166" s="287"/>
      <c r="P166" s="288"/>
      <c r="Q166" s="289"/>
    </row>
    <row r="167" spans="1:17" ht="12.75">
      <c r="A167" s="245" t="s">
        <v>520</v>
      </c>
      <c r="B167" s="248" t="s">
        <v>546</v>
      </c>
      <c r="C167" s="287"/>
      <c r="D167" s="288"/>
      <c r="E167" s="436"/>
      <c r="F167" s="182">
        <f t="shared" si="31"/>
        <v>0</v>
      </c>
      <c r="G167" s="256">
        <f t="shared" si="32"/>
        <v>0</v>
      </c>
      <c r="H167" s="183">
        <f t="shared" si="33"/>
        <v>0</v>
      </c>
      <c r="I167" s="442"/>
      <c r="J167" s="288"/>
      <c r="K167" s="289"/>
      <c r="L167" s="287"/>
      <c r="M167" s="288"/>
      <c r="N167" s="289"/>
      <c r="O167" s="287"/>
      <c r="P167" s="288"/>
      <c r="Q167" s="289"/>
    </row>
    <row r="168" spans="1:17" ht="12.75">
      <c r="A168" s="177" t="s">
        <v>410</v>
      </c>
      <c r="B168" s="164" t="s">
        <v>336</v>
      </c>
      <c r="C168" s="182"/>
      <c r="D168" s="264"/>
      <c r="E168" s="257"/>
      <c r="F168" s="182">
        <f t="shared" si="31"/>
        <v>0</v>
      </c>
      <c r="G168" s="256">
        <f t="shared" si="32"/>
        <v>0</v>
      </c>
      <c r="H168" s="183">
        <f t="shared" si="33"/>
        <v>0</v>
      </c>
      <c r="I168" s="434"/>
      <c r="J168" s="264"/>
      <c r="K168" s="183"/>
      <c r="L168" s="182"/>
      <c r="M168" s="264"/>
      <c r="N168" s="183"/>
      <c r="O168" s="182"/>
      <c r="P168" s="264"/>
      <c r="Q168" s="183"/>
    </row>
    <row r="169" spans="1:17" ht="12.75">
      <c r="A169" s="174" t="s">
        <v>411</v>
      </c>
      <c r="B169" s="165" t="s">
        <v>412</v>
      </c>
      <c r="C169" s="182"/>
      <c r="D169" s="264"/>
      <c r="E169" s="257"/>
      <c r="F169" s="182">
        <f t="shared" si="31"/>
        <v>0</v>
      </c>
      <c r="G169" s="256">
        <f t="shared" si="32"/>
        <v>0</v>
      </c>
      <c r="H169" s="183">
        <f t="shared" si="33"/>
        <v>0</v>
      </c>
      <c r="I169" s="434"/>
      <c r="J169" s="264"/>
      <c r="K169" s="183"/>
      <c r="L169" s="182"/>
      <c r="M169" s="264"/>
      <c r="N169" s="183"/>
      <c r="O169" s="182"/>
      <c r="P169" s="264"/>
      <c r="Q169" s="183"/>
    </row>
    <row r="170" spans="1:17" ht="12.75">
      <c r="A170" s="173" t="s">
        <v>413</v>
      </c>
      <c r="B170" s="163" t="s">
        <v>414</v>
      </c>
      <c r="C170" s="155">
        <f>SUM(C172:C173)</f>
        <v>0</v>
      </c>
      <c r="D170" s="283"/>
      <c r="E170" s="435">
        <f>SUM(E172:E173)</f>
        <v>0</v>
      </c>
      <c r="F170" s="155">
        <f>SUM(F172:F173)</f>
        <v>0</v>
      </c>
      <c r="G170" s="283"/>
      <c r="H170" s="156">
        <f>SUM(H172:H173)</f>
        <v>0</v>
      </c>
      <c r="I170" s="441">
        <f>SUM(I172:I173)</f>
        <v>0</v>
      </c>
      <c r="J170" s="283"/>
      <c r="K170" s="156">
        <f>SUM(K172:K173)</f>
        <v>0</v>
      </c>
      <c r="L170" s="155">
        <f>SUM(L172:L173)</f>
        <v>0</v>
      </c>
      <c r="M170" s="283"/>
      <c r="N170" s="156">
        <f>SUM(N172:N173)</f>
        <v>0</v>
      </c>
      <c r="O170" s="155">
        <f>SUM(O172:O173)</f>
        <v>0</v>
      </c>
      <c r="P170" s="283"/>
      <c r="Q170" s="156">
        <f>SUM(Q172:Q173)</f>
        <v>0</v>
      </c>
    </row>
    <row r="171" spans="1:17" ht="12.75">
      <c r="A171" s="173" t="s">
        <v>415</v>
      </c>
      <c r="B171" s="119"/>
      <c r="C171" s="182"/>
      <c r="D171" s="264"/>
      <c r="E171" s="257"/>
      <c r="F171" s="182">
        <f>I171+L171+O171</f>
        <v>0</v>
      </c>
      <c r="G171" s="256">
        <f>J171+M171+P171</f>
        <v>0</v>
      </c>
      <c r="H171" s="183">
        <f>K171+N171+Q171</f>
        <v>0</v>
      </c>
      <c r="I171" s="434"/>
      <c r="J171" s="264"/>
      <c r="K171" s="183"/>
      <c r="L171" s="182"/>
      <c r="M171" s="264"/>
      <c r="N171" s="183"/>
      <c r="O171" s="182"/>
      <c r="P171" s="264"/>
      <c r="Q171" s="183"/>
    </row>
    <row r="172" spans="1:17" ht="12.75">
      <c r="A172" s="174" t="s">
        <v>416</v>
      </c>
      <c r="B172" s="165" t="s">
        <v>417</v>
      </c>
      <c r="C172" s="182"/>
      <c r="D172" s="264"/>
      <c r="E172" s="257"/>
      <c r="F172" s="182">
        <f aca="true" t="shared" si="34" ref="F172:F178">I172+L172+O172</f>
        <v>0</v>
      </c>
      <c r="G172" s="256">
        <f aca="true" t="shared" si="35" ref="G172:G178">J172+M172+P172</f>
        <v>0</v>
      </c>
      <c r="H172" s="183">
        <f aca="true" t="shared" si="36" ref="H172:H178">K172+N172+Q172</f>
        <v>0</v>
      </c>
      <c r="I172" s="434"/>
      <c r="J172" s="264"/>
      <c r="K172" s="183"/>
      <c r="L172" s="182"/>
      <c r="M172" s="264"/>
      <c r="N172" s="183"/>
      <c r="O172" s="182"/>
      <c r="P172" s="264"/>
      <c r="Q172" s="183"/>
    </row>
    <row r="173" spans="1:17" ht="12.75">
      <c r="A173" s="172" t="s">
        <v>191</v>
      </c>
      <c r="B173" s="163" t="s">
        <v>418</v>
      </c>
      <c r="C173" s="182"/>
      <c r="D173" s="264"/>
      <c r="E173" s="257"/>
      <c r="F173" s="182">
        <f t="shared" si="34"/>
        <v>0</v>
      </c>
      <c r="G173" s="256">
        <f t="shared" si="35"/>
        <v>0</v>
      </c>
      <c r="H173" s="183">
        <f t="shared" si="36"/>
        <v>0</v>
      </c>
      <c r="I173" s="434"/>
      <c r="J173" s="264"/>
      <c r="K173" s="183"/>
      <c r="L173" s="182"/>
      <c r="M173" s="264"/>
      <c r="N173" s="183"/>
      <c r="O173" s="182"/>
      <c r="P173" s="264"/>
      <c r="Q173" s="183"/>
    </row>
    <row r="174" spans="1:17" ht="12.75">
      <c r="A174" s="174" t="s">
        <v>419</v>
      </c>
      <c r="B174" s="165" t="s">
        <v>420</v>
      </c>
      <c r="C174" s="182"/>
      <c r="D174" s="264"/>
      <c r="E174" s="257"/>
      <c r="F174" s="182">
        <f t="shared" si="34"/>
        <v>0</v>
      </c>
      <c r="G174" s="256">
        <f t="shared" si="35"/>
        <v>0</v>
      </c>
      <c r="H174" s="183">
        <f t="shared" si="36"/>
        <v>0</v>
      </c>
      <c r="I174" s="434"/>
      <c r="J174" s="264"/>
      <c r="K174" s="183"/>
      <c r="L174" s="182"/>
      <c r="M174" s="264"/>
      <c r="N174" s="183"/>
      <c r="O174" s="182"/>
      <c r="P174" s="264"/>
      <c r="Q174" s="183"/>
    </row>
    <row r="175" spans="1:17" ht="12.75">
      <c r="A175" s="173" t="s">
        <v>421</v>
      </c>
      <c r="B175" s="163" t="s">
        <v>422</v>
      </c>
      <c r="C175" s="182"/>
      <c r="D175" s="264"/>
      <c r="E175" s="257"/>
      <c r="F175" s="182">
        <f t="shared" si="34"/>
        <v>0</v>
      </c>
      <c r="G175" s="256">
        <f t="shared" si="35"/>
        <v>0</v>
      </c>
      <c r="H175" s="183">
        <f t="shared" si="36"/>
        <v>0</v>
      </c>
      <c r="I175" s="434"/>
      <c r="J175" s="264"/>
      <c r="K175" s="183"/>
      <c r="L175" s="182"/>
      <c r="M175" s="264"/>
      <c r="N175" s="183"/>
      <c r="O175" s="182"/>
      <c r="P175" s="264"/>
      <c r="Q175" s="183"/>
    </row>
    <row r="176" spans="1:17" ht="12.75">
      <c r="A176" s="173" t="s">
        <v>423</v>
      </c>
      <c r="B176" s="166">
        <v>100</v>
      </c>
      <c r="C176" s="182"/>
      <c r="D176" s="264"/>
      <c r="E176" s="257"/>
      <c r="F176" s="182">
        <f t="shared" si="34"/>
        <v>0</v>
      </c>
      <c r="G176" s="256">
        <f t="shared" si="35"/>
        <v>0</v>
      </c>
      <c r="H176" s="183">
        <f t="shared" si="36"/>
        <v>0</v>
      </c>
      <c r="I176" s="434"/>
      <c r="J176" s="264"/>
      <c r="K176" s="183"/>
      <c r="L176" s="182"/>
      <c r="M176" s="264"/>
      <c r="N176" s="183"/>
      <c r="O176" s="182"/>
      <c r="P176" s="264"/>
      <c r="Q176" s="183"/>
    </row>
    <row r="177" spans="1:17" ht="12.75">
      <c r="A177" s="175" t="s">
        <v>424</v>
      </c>
      <c r="B177" s="167">
        <v>120</v>
      </c>
      <c r="C177" s="182"/>
      <c r="D177" s="264"/>
      <c r="E177" s="257"/>
      <c r="F177" s="182">
        <f t="shared" si="34"/>
        <v>0</v>
      </c>
      <c r="G177" s="256">
        <f t="shared" si="35"/>
        <v>0</v>
      </c>
      <c r="H177" s="183">
        <f t="shared" si="36"/>
        <v>0</v>
      </c>
      <c r="I177" s="434"/>
      <c r="J177" s="264"/>
      <c r="K177" s="183"/>
      <c r="L177" s="182"/>
      <c r="M177" s="264"/>
      <c r="N177" s="183"/>
      <c r="O177" s="182"/>
      <c r="P177" s="264"/>
      <c r="Q177" s="183"/>
    </row>
    <row r="178" spans="1:17" ht="12.75">
      <c r="A178" s="173" t="s">
        <v>425</v>
      </c>
      <c r="B178" s="166">
        <v>130</v>
      </c>
      <c r="C178" s="182"/>
      <c r="D178" s="264"/>
      <c r="E178" s="257"/>
      <c r="F178" s="182">
        <f t="shared" si="34"/>
        <v>0</v>
      </c>
      <c r="G178" s="256">
        <f t="shared" si="35"/>
        <v>0</v>
      </c>
      <c r="H178" s="183">
        <f t="shared" si="36"/>
        <v>0</v>
      </c>
      <c r="I178" s="434"/>
      <c r="J178" s="264"/>
      <c r="K178" s="183"/>
      <c r="L178" s="182"/>
      <c r="M178" s="264"/>
      <c r="N178" s="183"/>
      <c r="O178" s="182"/>
      <c r="P178" s="264"/>
      <c r="Q178" s="183"/>
    </row>
    <row r="179" spans="1:17" ht="23.25">
      <c r="A179" s="176" t="s">
        <v>444</v>
      </c>
      <c r="B179" s="165" t="s">
        <v>428</v>
      </c>
      <c r="C179" s="155">
        <f>C158+C169-C170+C174+C175-C176+C177-C178</f>
        <v>0</v>
      </c>
      <c r="D179" s="283"/>
      <c r="E179" s="435">
        <f>E158+E169-E170+E174+E175-E176+E177-E178</f>
        <v>0</v>
      </c>
      <c r="F179" s="155">
        <f>F158+F169-F170+F174+F175-F176+F177-F178</f>
        <v>0</v>
      </c>
      <c r="G179" s="283"/>
      <c r="H179" s="156">
        <f>H158+H169-H170+H174+H175-H176+H177-H178</f>
        <v>0</v>
      </c>
      <c r="I179" s="441">
        <f>I158+I169-I170+I174+I175-I176+I177-I178</f>
        <v>0</v>
      </c>
      <c r="J179" s="283"/>
      <c r="K179" s="156">
        <f>K158+K169-K170+K174+K175-K176+K177-K178</f>
        <v>0</v>
      </c>
      <c r="L179" s="155">
        <f>L158+L169-L170+L174+L175-L176+L177-L178</f>
        <v>0</v>
      </c>
      <c r="M179" s="283"/>
      <c r="N179" s="156">
        <f>N158+N169-N170+N174+N175-N176+N177-N178</f>
        <v>0</v>
      </c>
      <c r="O179" s="155">
        <f>O158+O169-O170+O174+O175-O176+O177-O178</f>
        <v>0</v>
      </c>
      <c r="P179" s="283"/>
      <c r="Q179" s="156">
        <f>Q158+Q169-Q170+Q174+Q175-Q176+Q177-Q178</f>
        <v>0</v>
      </c>
    </row>
    <row r="180" spans="1:17" ht="12.75">
      <c r="A180" s="174" t="s">
        <v>294</v>
      </c>
      <c r="B180" s="281">
        <v>145</v>
      </c>
      <c r="C180" s="182"/>
      <c r="D180" s="264"/>
      <c r="E180" s="257"/>
      <c r="F180" s="182">
        <f aca="true" t="shared" si="37" ref="F180:H183">I180+L180+O180</f>
        <v>0</v>
      </c>
      <c r="G180" s="256">
        <f t="shared" si="37"/>
        <v>0</v>
      </c>
      <c r="H180" s="183">
        <f t="shared" si="37"/>
        <v>0</v>
      </c>
      <c r="I180" s="434"/>
      <c r="J180" s="264"/>
      <c r="K180" s="183"/>
      <c r="L180" s="182"/>
      <c r="M180" s="264"/>
      <c r="N180" s="183"/>
      <c r="O180" s="182"/>
      <c r="P180" s="264"/>
      <c r="Q180" s="183"/>
    </row>
    <row r="181" spans="1:17" ht="12.75">
      <c r="A181" s="173" t="s">
        <v>327</v>
      </c>
      <c r="B181" s="281">
        <v>146</v>
      </c>
      <c r="C181" s="182"/>
      <c r="D181" s="264"/>
      <c r="E181" s="257"/>
      <c r="F181" s="182">
        <f t="shared" si="37"/>
        <v>0</v>
      </c>
      <c r="G181" s="256">
        <f t="shared" si="37"/>
        <v>0</v>
      </c>
      <c r="H181" s="183">
        <f t="shared" si="37"/>
        <v>0</v>
      </c>
      <c r="I181" s="434"/>
      <c r="J181" s="264"/>
      <c r="K181" s="183"/>
      <c r="L181" s="182"/>
      <c r="M181" s="264"/>
      <c r="N181" s="183"/>
      <c r="O181" s="182"/>
      <c r="P181" s="264"/>
      <c r="Q181" s="183"/>
    </row>
    <row r="182" spans="1:17" ht="12.75">
      <c r="A182" s="173" t="s">
        <v>429</v>
      </c>
      <c r="B182" s="163" t="s">
        <v>430</v>
      </c>
      <c r="C182" s="182"/>
      <c r="D182" s="264"/>
      <c r="E182" s="257"/>
      <c r="F182" s="182">
        <f t="shared" si="37"/>
        <v>0</v>
      </c>
      <c r="G182" s="256">
        <f t="shared" si="37"/>
        <v>0</v>
      </c>
      <c r="H182" s="183">
        <f t="shared" si="37"/>
        <v>0</v>
      </c>
      <c r="I182" s="434"/>
      <c r="J182" s="264"/>
      <c r="K182" s="183"/>
      <c r="L182" s="182"/>
      <c r="M182" s="264"/>
      <c r="N182" s="183"/>
      <c r="O182" s="182"/>
      <c r="P182" s="264"/>
      <c r="Q182" s="183"/>
    </row>
    <row r="183" spans="1:17" ht="12.75">
      <c r="A183" s="175" t="s">
        <v>431</v>
      </c>
      <c r="B183" s="164" t="s">
        <v>432</v>
      </c>
      <c r="C183" s="194"/>
      <c r="D183" s="273"/>
      <c r="E183" s="437"/>
      <c r="F183" s="182">
        <f t="shared" si="37"/>
        <v>0</v>
      </c>
      <c r="G183" s="256">
        <f t="shared" si="37"/>
        <v>0</v>
      </c>
      <c r="H183" s="183">
        <f t="shared" si="37"/>
        <v>0</v>
      </c>
      <c r="I183" s="443"/>
      <c r="J183" s="273"/>
      <c r="K183" s="195"/>
      <c r="L183" s="194"/>
      <c r="M183" s="273"/>
      <c r="N183" s="195"/>
      <c r="O183" s="194"/>
      <c r="P183" s="273"/>
      <c r="Q183" s="195"/>
    </row>
    <row r="184" spans="1:17" ht="12.75">
      <c r="A184" s="179" t="s">
        <v>193</v>
      </c>
      <c r="B184" s="163" t="s">
        <v>434</v>
      </c>
      <c r="C184" s="157">
        <f>C179+C180-C181-C182-C183</f>
        <v>0</v>
      </c>
      <c r="D184" s="285"/>
      <c r="E184" s="438">
        <f>E179+E180-E181-E182-E183</f>
        <v>0</v>
      </c>
      <c r="F184" s="157">
        <f>F179+F180-F181-F182-F183</f>
        <v>0</v>
      </c>
      <c r="G184" s="285"/>
      <c r="H184" s="158">
        <f>H179+H180-H181-H182-H183</f>
        <v>0</v>
      </c>
      <c r="I184" s="444">
        <f>I179+I180-I181-I182-I183</f>
        <v>0</v>
      </c>
      <c r="J184" s="285"/>
      <c r="K184" s="158">
        <f>K179+K180-K181-K182-K183</f>
        <v>0</v>
      </c>
      <c r="L184" s="157">
        <f>L179+L180-L181-L182-L183</f>
        <v>0</v>
      </c>
      <c r="M184" s="285"/>
      <c r="N184" s="158">
        <f>N179+N180-N181-N182-N183</f>
        <v>0</v>
      </c>
      <c r="O184" s="157">
        <f>O179+O180-O181-O182-O183</f>
        <v>0</v>
      </c>
      <c r="P184" s="285"/>
      <c r="Q184" s="158">
        <f>Q179+Q180-Q181-Q182-Q183</f>
        <v>0</v>
      </c>
    </row>
    <row r="185" spans="1:17" ht="12.75">
      <c r="A185" s="181" t="s">
        <v>435</v>
      </c>
      <c r="B185" s="282"/>
      <c r="C185" s="196"/>
      <c r="D185" s="261"/>
      <c r="E185" s="439"/>
      <c r="F185" s="182">
        <f aca="true" t="shared" si="38" ref="F185:H188">I185+L185+O185</f>
        <v>0</v>
      </c>
      <c r="G185" s="256">
        <f t="shared" si="38"/>
        <v>0</v>
      </c>
      <c r="H185" s="183">
        <f t="shared" si="38"/>
        <v>0</v>
      </c>
      <c r="I185" s="445"/>
      <c r="J185" s="261"/>
      <c r="K185" s="197"/>
      <c r="L185" s="196"/>
      <c r="M185" s="261"/>
      <c r="N185" s="197"/>
      <c r="O185" s="196"/>
      <c r="P185" s="261"/>
      <c r="Q185" s="197"/>
    </row>
    <row r="186" spans="1:17" ht="14.25" customHeight="1">
      <c r="A186" s="171" t="s">
        <v>436</v>
      </c>
      <c r="B186" s="165" t="s">
        <v>437</v>
      </c>
      <c r="C186" s="182"/>
      <c r="D186" s="264"/>
      <c r="E186" s="257"/>
      <c r="F186" s="182">
        <f t="shared" si="38"/>
        <v>0</v>
      </c>
      <c r="G186" s="256">
        <f t="shared" si="38"/>
        <v>0</v>
      </c>
      <c r="H186" s="183">
        <f t="shared" si="38"/>
        <v>0</v>
      </c>
      <c r="I186" s="434"/>
      <c r="J186" s="264"/>
      <c r="K186" s="183"/>
      <c r="L186" s="182"/>
      <c r="M186" s="264"/>
      <c r="N186" s="183"/>
      <c r="O186" s="182"/>
      <c r="P186" s="264"/>
      <c r="Q186" s="183"/>
    </row>
    <row r="187" spans="1:17" ht="12.75">
      <c r="A187" s="174" t="s">
        <v>438</v>
      </c>
      <c r="B187" s="165" t="s">
        <v>439</v>
      </c>
      <c r="C187" s="182"/>
      <c r="D187" s="264"/>
      <c r="E187" s="257"/>
      <c r="F187" s="182">
        <f t="shared" si="38"/>
        <v>0</v>
      </c>
      <c r="G187" s="256">
        <f t="shared" si="38"/>
        <v>0</v>
      </c>
      <c r="H187" s="183">
        <f t="shared" si="38"/>
        <v>0</v>
      </c>
      <c r="I187" s="434"/>
      <c r="J187" s="264"/>
      <c r="K187" s="183"/>
      <c r="L187" s="182"/>
      <c r="M187" s="264"/>
      <c r="N187" s="183"/>
      <c r="O187" s="182"/>
      <c r="P187" s="264"/>
      <c r="Q187" s="183"/>
    </row>
    <row r="188" spans="1:17" ht="13.5" thickBot="1">
      <c r="A188" s="178" t="s">
        <v>440</v>
      </c>
      <c r="B188" s="147" t="s">
        <v>441</v>
      </c>
      <c r="C188" s="184"/>
      <c r="D188" s="286"/>
      <c r="E188" s="440"/>
      <c r="F188" s="184">
        <f t="shared" si="38"/>
        <v>0</v>
      </c>
      <c r="G188" s="449">
        <f t="shared" si="38"/>
        <v>0</v>
      </c>
      <c r="H188" s="198">
        <f t="shared" si="38"/>
        <v>0</v>
      </c>
      <c r="I188" s="239"/>
      <c r="J188" s="286"/>
      <c r="K188" s="198"/>
      <c r="L188" s="184"/>
      <c r="M188" s="286"/>
      <c r="N188" s="198"/>
      <c r="O188" s="184"/>
      <c r="P188" s="286"/>
      <c r="Q188" s="198"/>
    </row>
    <row r="189" spans="1:17" ht="12.75">
      <c r="A189" s="23" t="s">
        <v>574</v>
      </c>
      <c r="B189"/>
      <c r="C189" s="297">
        <f>C135-SUM(C136:C144)</f>
        <v>0</v>
      </c>
      <c r="D189" s="297">
        <f aca="true" t="shared" si="39" ref="D189:Q189">D135-SUM(D136:D144)</f>
        <v>0</v>
      </c>
      <c r="E189" s="297">
        <f t="shared" si="39"/>
        <v>0</v>
      </c>
      <c r="F189" s="297">
        <f t="shared" si="39"/>
        <v>0</v>
      </c>
      <c r="G189" s="297">
        <f t="shared" si="39"/>
        <v>0</v>
      </c>
      <c r="H189" s="297">
        <f t="shared" si="39"/>
        <v>0</v>
      </c>
      <c r="I189" s="297">
        <f t="shared" si="39"/>
        <v>0</v>
      </c>
      <c r="J189" s="297">
        <f t="shared" si="39"/>
        <v>0</v>
      </c>
      <c r="K189" s="297">
        <f t="shared" si="39"/>
        <v>0</v>
      </c>
      <c r="L189" s="297">
        <f t="shared" si="39"/>
        <v>0</v>
      </c>
      <c r="M189" s="297">
        <f t="shared" si="39"/>
        <v>0</v>
      </c>
      <c r="N189" s="297">
        <f t="shared" si="39"/>
        <v>0</v>
      </c>
      <c r="O189" s="297">
        <f t="shared" si="39"/>
        <v>0</v>
      </c>
      <c r="P189" s="297">
        <f t="shared" si="39"/>
        <v>0</v>
      </c>
      <c r="Q189" s="297">
        <f t="shared" si="39"/>
        <v>0</v>
      </c>
    </row>
    <row r="190" spans="1:17" ht="12.75">
      <c r="A190" s="23" t="s">
        <v>575</v>
      </c>
      <c r="B190"/>
      <c r="C190" s="297">
        <f>C145-SUM(C146:C154)</f>
        <v>0</v>
      </c>
      <c r="D190" s="297">
        <f aca="true" t="shared" si="40" ref="D190:Q190">D145-SUM(D146:D154)</f>
        <v>0</v>
      </c>
      <c r="E190" s="297">
        <f t="shared" si="40"/>
        <v>0</v>
      </c>
      <c r="F190" s="297">
        <f t="shared" si="40"/>
        <v>0</v>
      </c>
      <c r="G190" s="297">
        <f t="shared" si="40"/>
        <v>0</v>
      </c>
      <c r="H190" s="297">
        <f t="shared" si="40"/>
        <v>0</v>
      </c>
      <c r="I190" s="297">
        <f t="shared" si="40"/>
        <v>0</v>
      </c>
      <c r="J190" s="297">
        <f t="shared" si="40"/>
        <v>0</v>
      </c>
      <c r="K190" s="297">
        <f t="shared" si="40"/>
        <v>0</v>
      </c>
      <c r="L190" s="297">
        <f t="shared" si="40"/>
        <v>0</v>
      </c>
      <c r="M190" s="297">
        <f t="shared" si="40"/>
        <v>0</v>
      </c>
      <c r="N190" s="297">
        <f t="shared" si="40"/>
        <v>0</v>
      </c>
      <c r="O190" s="297">
        <f t="shared" si="40"/>
        <v>0</v>
      </c>
      <c r="P190" s="297">
        <f t="shared" si="40"/>
        <v>0</v>
      </c>
      <c r="Q190" s="297">
        <f t="shared" si="40"/>
        <v>0</v>
      </c>
    </row>
    <row r="191" spans="1:17" ht="12.75">
      <c r="A191" s="23" t="s">
        <v>576</v>
      </c>
      <c r="B191"/>
      <c r="C191" s="298">
        <f>C158-SUM(C159:C167)</f>
        <v>0</v>
      </c>
      <c r="D191" s="298">
        <f aca="true" t="shared" si="41" ref="D191:Q191">D158-SUM(D159:D167)</f>
        <v>0</v>
      </c>
      <c r="E191" s="298">
        <f t="shared" si="41"/>
        <v>0</v>
      </c>
      <c r="F191" s="298">
        <f t="shared" si="41"/>
        <v>0</v>
      </c>
      <c r="G191" s="298">
        <f t="shared" si="41"/>
        <v>0</v>
      </c>
      <c r="H191" s="298">
        <f t="shared" si="41"/>
        <v>0</v>
      </c>
      <c r="I191" s="298">
        <f t="shared" si="41"/>
        <v>0</v>
      </c>
      <c r="J191" s="298">
        <f t="shared" si="41"/>
        <v>0</v>
      </c>
      <c r="K191" s="298">
        <f t="shared" si="41"/>
        <v>0</v>
      </c>
      <c r="L191" s="298">
        <f t="shared" si="41"/>
        <v>0</v>
      </c>
      <c r="M191" s="298">
        <f t="shared" si="41"/>
        <v>0</v>
      </c>
      <c r="N191" s="298">
        <f t="shared" si="41"/>
        <v>0</v>
      </c>
      <c r="O191" s="298">
        <f t="shared" si="41"/>
        <v>0</v>
      </c>
      <c r="P191" s="298">
        <f t="shared" si="41"/>
        <v>0</v>
      </c>
      <c r="Q191" s="298">
        <f t="shared" si="41"/>
        <v>0</v>
      </c>
    </row>
  </sheetData>
  <mergeCells count="31">
    <mergeCell ref="O131:P131"/>
    <mergeCell ref="C131:D131"/>
    <mergeCell ref="F131:G131"/>
    <mergeCell ref="I131:J131"/>
    <mergeCell ref="L131:M131"/>
    <mergeCell ref="O66:Q66"/>
    <mergeCell ref="O67:P67"/>
    <mergeCell ref="C130:E130"/>
    <mergeCell ref="F130:H130"/>
    <mergeCell ref="I130:K130"/>
    <mergeCell ref="L130:N130"/>
    <mergeCell ref="O130:Q130"/>
    <mergeCell ref="F66:H66"/>
    <mergeCell ref="I66:K66"/>
    <mergeCell ref="L66:N66"/>
    <mergeCell ref="O3:P3"/>
    <mergeCell ref="C67:D67"/>
    <mergeCell ref="F67:G67"/>
    <mergeCell ref="I67:J67"/>
    <mergeCell ref="L67:M67"/>
    <mergeCell ref="F3:G3"/>
    <mergeCell ref="I3:J3"/>
    <mergeCell ref="L3:M3"/>
    <mergeCell ref="C3:D3"/>
    <mergeCell ref="C66:E66"/>
    <mergeCell ref="L2:N2"/>
    <mergeCell ref="O2:Q2"/>
    <mergeCell ref="A1:Q1"/>
    <mergeCell ref="C2:E2"/>
    <mergeCell ref="F2:H2"/>
    <mergeCell ref="I2:K2"/>
  </mergeCells>
  <printOptions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26.50390625" style="0" customWidth="1"/>
    <col min="2" max="2" width="5.50390625" style="0" customWidth="1"/>
    <col min="3" max="3" width="6.625" style="0" customWidth="1"/>
    <col min="4" max="4" width="6.125" style="0" customWidth="1"/>
    <col min="5" max="5" width="6.50390625" style="0" customWidth="1"/>
    <col min="6" max="6" width="6.375" style="0" customWidth="1"/>
    <col min="7" max="7" width="6.625" style="0" customWidth="1"/>
    <col min="8" max="8" width="6.375" style="0" customWidth="1"/>
    <col min="9" max="10" width="6.125" style="0" customWidth="1"/>
    <col min="11" max="11" width="7.50390625" style="0" customWidth="1"/>
    <col min="12" max="12" width="6.625" style="0" customWidth="1"/>
    <col min="13" max="13" width="7.00390625" style="0" customWidth="1"/>
    <col min="14" max="14" width="6.625" style="0" customWidth="1"/>
    <col min="15" max="15" width="6.50390625" style="0" customWidth="1"/>
    <col min="16" max="16" width="6.375" style="0" customWidth="1"/>
    <col min="17" max="17" width="6.50390625" style="0" customWidth="1"/>
    <col min="18" max="18" width="6.125" style="0" customWidth="1"/>
    <col min="19" max="19" width="6.50390625" style="0" customWidth="1"/>
    <col min="20" max="20" width="5.625" style="0" customWidth="1"/>
    <col min="21" max="21" width="6.50390625" style="0" customWidth="1"/>
    <col min="22" max="22" width="6.00390625" style="0" customWidth="1"/>
  </cols>
  <sheetData>
    <row r="1" spans="1:6" ht="15">
      <c r="A1" s="199" t="s">
        <v>549</v>
      </c>
      <c r="B1" s="252"/>
      <c r="C1" s="252"/>
      <c r="D1" s="252"/>
      <c r="E1" s="200"/>
      <c r="F1" s="200"/>
    </row>
    <row r="2" spans="1:6" ht="13.5" thickBot="1">
      <c r="A2" s="252"/>
      <c r="B2" s="252"/>
      <c r="C2" s="252"/>
      <c r="D2" s="252"/>
      <c r="E2" s="200"/>
      <c r="F2" s="200"/>
    </row>
    <row r="3" spans="1:22" ht="13.5" thickBot="1">
      <c r="A3" s="315"/>
      <c r="B3" s="316"/>
      <c r="C3" s="839" t="s">
        <v>375</v>
      </c>
      <c r="D3" s="840"/>
      <c r="E3" s="840"/>
      <c r="F3" s="841"/>
      <c r="G3" s="839" t="s">
        <v>625</v>
      </c>
      <c r="H3" s="840"/>
      <c r="I3" s="840"/>
      <c r="J3" s="841"/>
      <c r="K3" s="839" t="s">
        <v>626</v>
      </c>
      <c r="L3" s="840"/>
      <c r="M3" s="840"/>
      <c r="N3" s="841"/>
      <c r="O3" s="839" t="s">
        <v>601</v>
      </c>
      <c r="P3" s="840"/>
      <c r="Q3" s="840"/>
      <c r="R3" s="841"/>
      <c r="S3" s="839" t="s">
        <v>627</v>
      </c>
      <c r="T3" s="840"/>
      <c r="U3" s="840"/>
      <c r="V3" s="841"/>
    </row>
    <row r="4" spans="1:22" ht="12.75" customHeight="1">
      <c r="A4" s="855" t="s">
        <v>390</v>
      </c>
      <c r="B4" s="856"/>
      <c r="C4" s="846" t="s">
        <v>588</v>
      </c>
      <c r="D4" s="847"/>
      <c r="E4" s="848" t="s">
        <v>587</v>
      </c>
      <c r="F4" s="849"/>
      <c r="G4" s="846" t="s">
        <v>588</v>
      </c>
      <c r="H4" s="847"/>
      <c r="I4" s="848" t="s">
        <v>587</v>
      </c>
      <c r="J4" s="849"/>
      <c r="K4" s="846" t="s">
        <v>588</v>
      </c>
      <c r="L4" s="847"/>
      <c r="M4" s="848" t="s">
        <v>587</v>
      </c>
      <c r="N4" s="849"/>
      <c r="O4" s="846" t="s">
        <v>588</v>
      </c>
      <c r="P4" s="847"/>
      <c r="Q4" s="848" t="s">
        <v>587</v>
      </c>
      <c r="R4" s="849"/>
      <c r="S4" s="853" t="s">
        <v>588</v>
      </c>
      <c r="T4" s="854"/>
      <c r="U4" s="848" t="s">
        <v>587</v>
      </c>
      <c r="V4" s="849"/>
    </row>
    <row r="5" spans="1:22" ht="12.75">
      <c r="A5" s="255" t="s">
        <v>392</v>
      </c>
      <c r="B5" s="257" t="s">
        <v>393</v>
      </c>
      <c r="C5" s="346" t="s">
        <v>552</v>
      </c>
      <c r="D5" s="347" t="s">
        <v>553</v>
      </c>
      <c r="E5" s="348" t="s">
        <v>554</v>
      </c>
      <c r="F5" s="349" t="s">
        <v>553</v>
      </c>
      <c r="G5" s="346" t="s">
        <v>552</v>
      </c>
      <c r="H5" s="347" t="s">
        <v>553</v>
      </c>
      <c r="I5" s="348" t="s">
        <v>554</v>
      </c>
      <c r="J5" s="349" t="s">
        <v>553</v>
      </c>
      <c r="K5" s="346" t="s">
        <v>552</v>
      </c>
      <c r="L5" s="347" t="s">
        <v>553</v>
      </c>
      <c r="M5" s="348" t="s">
        <v>554</v>
      </c>
      <c r="N5" s="349" t="s">
        <v>553</v>
      </c>
      <c r="O5" s="346" t="s">
        <v>552</v>
      </c>
      <c r="P5" s="347" t="s">
        <v>553</v>
      </c>
      <c r="Q5" s="348" t="s">
        <v>554</v>
      </c>
      <c r="R5" s="349" t="s">
        <v>553</v>
      </c>
      <c r="S5" s="346" t="s">
        <v>552</v>
      </c>
      <c r="T5" s="347" t="s">
        <v>553</v>
      </c>
      <c r="U5" s="348" t="s">
        <v>554</v>
      </c>
      <c r="V5" s="349" t="s">
        <v>553</v>
      </c>
    </row>
    <row r="6" spans="1:22" ht="13.5" thickBot="1">
      <c r="A6" s="238">
        <v>1</v>
      </c>
      <c r="B6" s="258">
        <v>2</v>
      </c>
      <c r="C6" s="314">
        <v>3</v>
      </c>
      <c r="D6" s="259">
        <v>4</v>
      </c>
      <c r="E6" s="259">
        <v>5</v>
      </c>
      <c r="F6" s="198">
        <v>6</v>
      </c>
      <c r="G6" s="314">
        <v>7</v>
      </c>
      <c r="H6" s="259">
        <v>8</v>
      </c>
      <c r="I6" s="259">
        <v>9</v>
      </c>
      <c r="J6" s="198">
        <v>10</v>
      </c>
      <c r="K6" s="314">
        <v>11</v>
      </c>
      <c r="L6" s="259">
        <v>12</v>
      </c>
      <c r="M6" s="259">
        <v>13</v>
      </c>
      <c r="N6" s="198">
        <v>14</v>
      </c>
      <c r="O6" s="314">
        <v>15</v>
      </c>
      <c r="P6" s="259">
        <v>16</v>
      </c>
      <c r="Q6" s="259">
        <v>17</v>
      </c>
      <c r="R6" s="198">
        <v>18</v>
      </c>
      <c r="S6" s="314">
        <v>19</v>
      </c>
      <c r="T6" s="259">
        <v>20</v>
      </c>
      <c r="U6" s="259">
        <v>21</v>
      </c>
      <c r="V6" s="198">
        <v>22</v>
      </c>
    </row>
    <row r="7" spans="1:22" ht="12.75">
      <c r="A7" s="850" t="s">
        <v>555</v>
      </c>
      <c r="B7" s="851"/>
      <c r="C7" s="852"/>
      <c r="D7" s="317"/>
      <c r="E7" s="317"/>
      <c r="F7" s="318"/>
      <c r="G7" s="337"/>
      <c r="H7" s="317"/>
      <c r="I7" s="317"/>
      <c r="J7" s="318"/>
      <c r="K7" s="337"/>
      <c r="L7" s="317"/>
      <c r="M7" s="317"/>
      <c r="N7" s="318"/>
      <c r="O7" s="337"/>
      <c r="P7" s="317"/>
      <c r="Q7" s="317"/>
      <c r="R7" s="318"/>
      <c r="S7" s="337"/>
      <c r="T7" s="317"/>
      <c r="U7" s="317"/>
      <c r="V7" s="318"/>
    </row>
    <row r="8" spans="1:22" ht="12.75">
      <c r="A8" s="260" t="s">
        <v>556</v>
      </c>
      <c r="B8" s="336">
        <v>210</v>
      </c>
      <c r="C8" s="351" t="s">
        <v>557</v>
      </c>
      <c r="D8" s="352">
        <f aca="true" t="shared" si="0" ref="D8:D15">SUM(H8+L8+P8+T8+D37+H37+L37+P37+T37+D68+H68)</f>
        <v>0</v>
      </c>
      <c r="E8" s="352" t="s">
        <v>557</v>
      </c>
      <c r="F8" s="353">
        <f aca="true" t="shared" si="1" ref="F8:F15">SUM(J8+N8+R8+V8+F37+J37+N37+R37+V37+F68+J68)</f>
        <v>0</v>
      </c>
      <c r="G8" s="338" t="s">
        <v>557</v>
      </c>
      <c r="H8" s="232"/>
      <c r="I8" s="232" t="s">
        <v>557</v>
      </c>
      <c r="J8" s="319"/>
      <c r="K8" s="338" t="s">
        <v>557</v>
      </c>
      <c r="L8" s="232"/>
      <c r="M8" s="232" t="s">
        <v>557</v>
      </c>
      <c r="N8" s="319"/>
      <c r="O8" s="338" t="s">
        <v>557</v>
      </c>
      <c r="P8" s="232"/>
      <c r="Q8" s="232" t="s">
        <v>557</v>
      </c>
      <c r="R8" s="319"/>
      <c r="S8" s="338" t="s">
        <v>557</v>
      </c>
      <c r="T8" s="232"/>
      <c r="U8" s="232" t="s">
        <v>557</v>
      </c>
      <c r="V8" s="319"/>
    </row>
    <row r="9" spans="1:22" ht="26.25">
      <c r="A9" s="335" t="s">
        <v>577</v>
      </c>
      <c r="B9" s="336">
        <v>220</v>
      </c>
      <c r="C9" s="356">
        <f>SUM(G9+K9+O9+S9+C38+G38+K38+O38+S38+C69+G69)</f>
        <v>0</v>
      </c>
      <c r="D9" s="358">
        <f t="shared" si="0"/>
        <v>0</v>
      </c>
      <c r="E9" s="358">
        <f>SUM(I9+M9+Q9+U9+E38+I38+M38+Q38+U38+E69+I69)</f>
        <v>0</v>
      </c>
      <c r="F9" s="451">
        <f t="shared" si="1"/>
        <v>0</v>
      </c>
      <c r="G9" s="338"/>
      <c r="H9" s="232"/>
      <c r="I9" s="232"/>
      <c r="J9" s="319"/>
      <c r="K9" s="338"/>
      <c r="L9" s="232"/>
      <c r="M9" s="232"/>
      <c r="N9" s="319"/>
      <c r="O9" s="338"/>
      <c r="P9" s="232"/>
      <c r="Q9" s="232"/>
      <c r="R9" s="319"/>
      <c r="S9" s="338"/>
      <c r="T9" s="232"/>
      <c r="U9" s="232"/>
      <c r="V9" s="319"/>
    </row>
    <row r="10" spans="1:22" ht="37.5" customHeight="1">
      <c r="A10" s="305" t="s">
        <v>195</v>
      </c>
      <c r="B10" s="336">
        <v>230</v>
      </c>
      <c r="C10" s="356">
        <f>SUM(G10+K10+O10+S10+C39+G39+K39+O39+S39+C70+G70)</f>
        <v>0</v>
      </c>
      <c r="D10" s="358">
        <f t="shared" si="0"/>
        <v>0</v>
      </c>
      <c r="E10" s="358">
        <f>SUM(I10+M10+Q10+U10+E39+I39+M39+Q39+U39+E70+I70)</f>
        <v>0</v>
      </c>
      <c r="F10" s="451">
        <f t="shared" si="1"/>
        <v>0</v>
      </c>
      <c r="G10" s="338"/>
      <c r="H10" s="232"/>
      <c r="I10" s="201"/>
      <c r="J10" s="233"/>
      <c r="K10" s="338"/>
      <c r="L10" s="232"/>
      <c r="M10" s="201"/>
      <c r="N10" s="233"/>
      <c r="O10" s="338"/>
      <c r="P10" s="232"/>
      <c r="Q10" s="201"/>
      <c r="R10" s="233"/>
      <c r="S10" s="338"/>
      <c r="T10" s="232"/>
      <c r="U10" s="201"/>
      <c r="V10" s="233"/>
    </row>
    <row r="11" spans="1:22" ht="26.25">
      <c r="A11" s="305" t="s">
        <v>196</v>
      </c>
      <c r="B11" s="336">
        <v>240</v>
      </c>
      <c r="C11" s="356">
        <f>SUM(G11+K11+O11+S11+C40+G40+K40+O40+S40+C71+G71)</f>
        <v>0</v>
      </c>
      <c r="D11" s="358">
        <f t="shared" si="0"/>
        <v>0</v>
      </c>
      <c r="E11" s="358">
        <f>SUM(I11+M11+Q11+U11+E40+I40+M40+Q40+U40+E71+I71)</f>
        <v>0</v>
      </c>
      <c r="F11" s="451">
        <f t="shared" si="1"/>
        <v>0</v>
      </c>
      <c r="G11" s="338"/>
      <c r="H11" s="232"/>
      <c r="I11" s="201"/>
      <c r="J11" s="233"/>
      <c r="K11" s="338"/>
      <c r="L11" s="232"/>
      <c r="M11" s="201"/>
      <c r="N11" s="233"/>
      <c r="O11" s="338"/>
      <c r="P11" s="232"/>
      <c r="Q11" s="201"/>
      <c r="R11" s="233"/>
      <c r="S11" s="338"/>
      <c r="T11" s="232"/>
      <c r="U11" s="201"/>
      <c r="V11" s="233"/>
    </row>
    <row r="12" spans="1:22" ht="12.75">
      <c r="A12" s="305" t="s">
        <v>197</v>
      </c>
      <c r="B12" s="336">
        <v>250</v>
      </c>
      <c r="C12" s="355" t="s">
        <v>557</v>
      </c>
      <c r="D12" s="358">
        <f t="shared" si="0"/>
        <v>0</v>
      </c>
      <c r="E12" s="354" t="s">
        <v>557</v>
      </c>
      <c r="F12" s="451">
        <f t="shared" si="1"/>
        <v>0</v>
      </c>
      <c r="G12" s="339" t="s">
        <v>557</v>
      </c>
      <c r="H12" s="232"/>
      <c r="I12" s="201" t="s">
        <v>557</v>
      </c>
      <c r="J12" s="233"/>
      <c r="K12" s="339" t="s">
        <v>557</v>
      </c>
      <c r="L12" s="232"/>
      <c r="M12" s="201" t="s">
        <v>557</v>
      </c>
      <c r="N12" s="233"/>
      <c r="O12" s="339" t="s">
        <v>557</v>
      </c>
      <c r="P12" s="232"/>
      <c r="Q12" s="201" t="s">
        <v>557</v>
      </c>
      <c r="R12" s="233"/>
      <c r="S12" s="339" t="s">
        <v>557</v>
      </c>
      <c r="T12" s="232"/>
      <c r="U12" s="201" t="s">
        <v>557</v>
      </c>
      <c r="V12" s="233"/>
    </row>
    <row r="13" spans="1:22" ht="15.75" customHeight="1">
      <c r="A13" s="308" t="s">
        <v>198</v>
      </c>
      <c r="B13" s="313">
        <v>260</v>
      </c>
      <c r="C13" s="356" t="s">
        <v>557</v>
      </c>
      <c r="D13" s="358">
        <f t="shared" si="0"/>
        <v>0</v>
      </c>
      <c r="E13" s="354" t="s">
        <v>557</v>
      </c>
      <c r="F13" s="451">
        <f t="shared" si="1"/>
        <v>0</v>
      </c>
      <c r="G13" s="340" t="s">
        <v>557</v>
      </c>
      <c r="H13" s="232"/>
      <c r="I13" s="201" t="s">
        <v>557</v>
      </c>
      <c r="J13" s="233"/>
      <c r="K13" s="340" t="s">
        <v>557</v>
      </c>
      <c r="L13" s="232"/>
      <c r="M13" s="201" t="s">
        <v>557</v>
      </c>
      <c r="N13" s="233"/>
      <c r="O13" s="340" t="s">
        <v>557</v>
      </c>
      <c r="P13" s="232"/>
      <c r="Q13" s="201" t="s">
        <v>557</v>
      </c>
      <c r="R13" s="233"/>
      <c r="S13" s="340" t="s">
        <v>557</v>
      </c>
      <c r="T13" s="232"/>
      <c r="U13" s="201" t="s">
        <v>557</v>
      </c>
      <c r="V13" s="233"/>
    </row>
    <row r="14" spans="1:22" ht="12.75">
      <c r="A14" s="309" t="s">
        <v>199</v>
      </c>
      <c r="B14" s="336">
        <v>270</v>
      </c>
      <c r="C14" s="351" t="s">
        <v>557</v>
      </c>
      <c r="D14" s="358">
        <f t="shared" si="0"/>
        <v>0</v>
      </c>
      <c r="E14" s="354" t="s">
        <v>557</v>
      </c>
      <c r="F14" s="451">
        <f t="shared" si="1"/>
        <v>0</v>
      </c>
      <c r="G14" s="338" t="s">
        <v>557</v>
      </c>
      <c r="H14" s="232"/>
      <c r="I14" s="201" t="s">
        <v>557</v>
      </c>
      <c r="J14" s="233"/>
      <c r="K14" s="338" t="s">
        <v>557</v>
      </c>
      <c r="L14" s="232"/>
      <c r="M14" s="201" t="s">
        <v>557</v>
      </c>
      <c r="N14" s="233"/>
      <c r="O14" s="338" t="s">
        <v>557</v>
      </c>
      <c r="P14" s="232"/>
      <c r="Q14" s="201" t="s">
        <v>557</v>
      </c>
      <c r="R14" s="233"/>
      <c r="S14" s="338" t="s">
        <v>557</v>
      </c>
      <c r="T14" s="232"/>
      <c r="U14" s="201" t="s">
        <v>557</v>
      </c>
      <c r="V14" s="233"/>
    </row>
    <row r="15" spans="1:22" ht="12.75">
      <c r="A15" s="267" t="s">
        <v>560</v>
      </c>
      <c r="B15" s="313">
        <v>280</v>
      </c>
      <c r="C15" s="356">
        <f>SUM(G15+K15+O15+S15+C44+G44+K44+O44+S44+C75+G75)</f>
        <v>0</v>
      </c>
      <c r="D15" s="358">
        <f t="shared" si="0"/>
        <v>0</v>
      </c>
      <c r="E15" s="452">
        <f>SUM(I15+M15+Q15+U15+E44+I44+M44+Q44+U44+E75+I75)</f>
        <v>0</v>
      </c>
      <c r="F15" s="451">
        <f t="shared" si="1"/>
        <v>0</v>
      </c>
      <c r="G15" s="339"/>
      <c r="H15" s="303"/>
      <c r="I15" s="320"/>
      <c r="J15" s="304"/>
      <c r="K15" s="339"/>
      <c r="L15" s="303"/>
      <c r="M15" s="320"/>
      <c r="N15" s="304"/>
      <c r="O15" s="339"/>
      <c r="P15" s="303"/>
      <c r="Q15" s="320"/>
      <c r="R15" s="304"/>
      <c r="S15" s="339"/>
      <c r="T15" s="303"/>
      <c r="U15" s="320"/>
      <c r="V15" s="304"/>
    </row>
    <row r="16" spans="1:22" ht="12.75">
      <c r="A16" s="310" t="s">
        <v>561</v>
      </c>
      <c r="B16" s="313"/>
      <c r="C16" s="355"/>
      <c r="D16" s="357"/>
      <c r="E16" s="357"/>
      <c r="F16" s="359"/>
      <c r="G16" s="339"/>
      <c r="H16" s="303"/>
      <c r="I16" s="303"/>
      <c r="J16" s="321"/>
      <c r="K16" s="339"/>
      <c r="L16" s="303"/>
      <c r="M16" s="303"/>
      <c r="N16" s="321"/>
      <c r="O16" s="339"/>
      <c r="P16" s="303"/>
      <c r="Q16" s="303"/>
      <c r="R16" s="321"/>
      <c r="S16" s="339"/>
      <c r="T16" s="303"/>
      <c r="U16" s="303"/>
      <c r="V16" s="321"/>
    </row>
    <row r="17" spans="1:22" ht="53.25" customHeight="1">
      <c r="A17" s="306" t="s">
        <v>200</v>
      </c>
      <c r="B17" s="336">
        <v>290</v>
      </c>
      <c r="C17" s="356">
        <f aca="true" t="shared" si="2" ref="C17:F21">SUM(G17+K17+O17+S17+C46+G46+K46+O46+S46+C77+G77)</f>
        <v>0</v>
      </c>
      <c r="D17" s="358">
        <f t="shared" si="2"/>
        <v>0</v>
      </c>
      <c r="E17" s="452">
        <f t="shared" si="2"/>
        <v>0</v>
      </c>
      <c r="F17" s="451">
        <f t="shared" si="2"/>
        <v>0</v>
      </c>
      <c r="G17" s="338"/>
      <c r="H17" s="232"/>
      <c r="I17" s="232"/>
      <c r="J17" s="319"/>
      <c r="K17" s="338"/>
      <c r="L17" s="232"/>
      <c r="M17" s="232"/>
      <c r="N17" s="319"/>
      <c r="O17" s="338"/>
      <c r="P17" s="232"/>
      <c r="Q17" s="232"/>
      <c r="R17" s="319"/>
      <c r="S17" s="338"/>
      <c r="T17" s="232"/>
      <c r="U17" s="232"/>
      <c r="V17" s="319"/>
    </row>
    <row r="18" spans="1:22" ht="12.75">
      <c r="A18" s="307" t="s">
        <v>562</v>
      </c>
      <c r="B18" s="313">
        <v>300</v>
      </c>
      <c r="C18" s="356">
        <f t="shared" si="2"/>
        <v>0</v>
      </c>
      <c r="D18" s="358">
        <f t="shared" si="2"/>
        <v>0</v>
      </c>
      <c r="E18" s="452">
        <f t="shared" si="2"/>
        <v>0</v>
      </c>
      <c r="F18" s="451">
        <f t="shared" si="2"/>
        <v>0</v>
      </c>
      <c r="G18" s="339"/>
      <c r="H18" s="303"/>
      <c r="I18" s="303"/>
      <c r="J18" s="321"/>
      <c r="K18" s="339"/>
      <c r="L18" s="303"/>
      <c r="M18" s="303"/>
      <c r="N18" s="321"/>
      <c r="O18" s="339"/>
      <c r="P18" s="303"/>
      <c r="Q18" s="303"/>
      <c r="R18" s="321"/>
      <c r="S18" s="339"/>
      <c r="T18" s="303"/>
      <c r="U18" s="303"/>
      <c r="V18" s="321"/>
    </row>
    <row r="19" spans="1:22" ht="27.75" customHeight="1">
      <c r="A19" s="308" t="s">
        <v>201</v>
      </c>
      <c r="B19" s="313">
        <v>310</v>
      </c>
      <c r="C19" s="356">
        <f t="shared" si="2"/>
        <v>0</v>
      </c>
      <c r="D19" s="358">
        <f t="shared" si="2"/>
        <v>0</v>
      </c>
      <c r="E19" s="452">
        <f t="shared" si="2"/>
        <v>0</v>
      </c>
      <c r="F19" s="451">
        <f t="shared" si="2"/>
        <v>0</v>
      </c>
      <c r="G19" s="339"/>
      <c r="H19" s="303"/>
      <c r="I19" s="320"/>
      <c r="J19" s="304"/>
      <c r="K19" s="339"/>
      <c r="L19" s="303"/>
      <c r="M19" s="320"/>
      <c r="N19" s="304"/>
      <c r="O19" s="339"/>
      <c r="P19" s="303"/>
      <c r="Q19" s="320"/>
      <c r="R19" s="304"/>
      <c r="S19" s="339"/>
      <c r="T19" s="303"/>
      <c r="U19" s="320"/>
      <c r="V19" s="304"/>
    </row>
    <row r="20" spans="1:22" ht="24" customHeight="1">
      <c r="A20" s="308" t="s">
        <v>202</v>
      </c>
      <c r="B20" s="313">
        <v>320</v>
      </c>
      <c r="C20" s="356">
        <f t="shared" si="2"/>
        <v>0</v>
      </c>
      <c r="D20" s="358">
        <f t="shared" si="2"/>
        <v>0</v>
      </c>
      <c r="E20" s="452">
        <f t="shared" si="2"/>
        <v>0</v>
      </c>
      <c r="F20" s="451">
        <f t="shared" si="2"/>
        <v>0</v>
      </c>
      <c r="G20" s="339"/>
      <c r="H20" s="303"/>
      <c r="I20" s="303"/>
      <c r="J20" s="321"/>
      <c r="K20" s="339"/>
      <c r="L20" s="303"/>
      <c r="M20" s="303"/>
      <c r="N20" s="321"/>
      <c r="O20" s="339"/>
      <c r="P20" s="303"/>
      <c r="Q20" s="303"/>
      <c r="R20" s="321"/>
      <c r="S20" s="339"/>
      <c r="T20" s="303"/>
      <c r="U20" s="303"/>
      <c r="V20" s="321"/>
    </row>
    <row r="21" spans="1:22" ht="38.25" customHeight="1">
      <c r="A21" s="306" t="s">
        <v>203</v>
      </c>
      <c r="B21" s="336">
        <v>330</v>
      </c>
      <c r="C21" s="356">
        <f t="shared" si="2"/>
        <v>0</v>
      </c>
      <c r="D21" s="358">
        <f t="shared" si="2"/>
        <v>0</v>
      </c>
      <c r="E21" s="452">
        <f t="shared" si="2"/>
        <v>0</v>
      </c>
      <c r="F21" s="451">
        <f t="shared" si="2"/>
        <v>0</v>
      </c>
      <c r="G21" s="338"/>
      <c r="H21" s="232"/>
      <c r="I21" s="201"/>
      <c r="J21" s="319"/>
      <c r="K21" s="338"/>
      <c r="L21" s="232"/>
      <c r="M21" s="201"/>
      <c r="N21" s="319"/>
      <c r="O21" s="338"/>
      <c r="P21" s="232"/>
      <c r="Q21" s="201"/>
      <c r="R21" s="319"/>
      <c r="S21" s="338"/>
      <c r="T21" s="232"/>
      <c r="U21" s="201"/>
      <c r="V21" s="319"/>
    </row>
    <row r="22" spans="1:22" ht="24.75" customHeight="1">
      <c r="A22" s="309" t="s">
        <v>204</v>
      </c>
      <c r="B22" s="336">
        <v>340</v>
      </c>
      <c r="C22" s="351" t="s">
        <v>563</v>
      </c>
      <c r="D22" s="358">
        <f>SUM(H22+L22+P22+T22+D51+H51+L51+P51+T51+D82+H82)</f>
        <v>0</v>
      </c>
      <c r="E22" s="354" t="s">
        <v>563</v>
      </c>
      <c r="F22" s="451">
        <f>SUM(J22+N22+R22+V22+F51+J51+N51+R51+V51+F82+J82)</f>
        <v>0</v>
      </c>
      <c r="G22" s="338" t="s">
        <v>563</v>
      </c>
      <c r="H22" s="232"/>
      <c r="I22" s="201" t="s">
        <v>563</v>
      </c>
      <c r="J22" s="233"/>
      <c r="K22" s="338" t="s">
        <v>563</v>
      </c>
      <c r="L22" s="232"/>
      <c r="M22" s="201" t="s">
        <v>563</v>
      </c>
      <c r="N22" s="233"/>
      <c r="O22" s="338" t="s">
        <v>563</v>
      </c>
      <c r="P22" s="232"/>
      <c r="Q22" s="201" t="s">
        <v>563</v>
      </c>
      <c r="R22" s="233"/>
      <c r="S22" s="338" t="s">
        <v>563</v>
      </c>
      <c r="T22" s="232"/>
      <c r="U22" s="201" t="s">
        <v>563</v>
      </c>
      <c r="V22" s="233"/>
    </row>
    <row r="23" spans="1:22" ht="12.75">
      <c r="A23" s="350" t="s">
        <v>205</v>
      </c>
      <c r="B23" s="313">
        <v>350</v>
      </c>
      <c r="C23" s="356">
        <f>SUM(G23+K23+O23+S23+C52+G52+K52+O52+S52+C83+G83)</f>
        <v>0</v>
      </c>
      <c r="D23" s="358">
        <f>SUM(H23+L23+P23+T23+D52+H52+L52+P52+T52+D83+H83)</f>
        <v>0</v>
      </c>
      <c r="E23" s="452">
        <f>SUM(I23+M23+Q23+U23+E52+I52+M52+Q52+U52+E83+I83)</f>
        <v>0</v>
      </c>
      <c r="F23" s="451">
        <f>SUM(J23+N23+R23+V23+F52+J52+N52+R52+V52+F83+J83)</f>
        <v>0</v>
      </c>
      <c r="G23" s="339"/>
      <c r="H23" s="303"/>
      <c r="I23" s="320"/>
      <c r="J23" s="304"/>
      <c r="K23" s="339"/>
      <c r="L23" s="303"/>
      <c r="M23" s="320"/>
      <c r="N23" s="304"/>
      <c r="O23" s="339"/>
      <c r="P23" s="303"/>
      <c r="Q23" s="320"/>
      <c r="R23" s="304"/>
      <c r="S23" s="339"/>
      <c r="T23" s="303"/>
      <c r="U23" s="320"/>
      <c r="V23" s="304"/>
    </row>
    <row r="24" spans="1:22" ht="12.75">
      <c r="A24" s="271" t="s">
        <v>564</v>
      </c>
      <c r="B24" s="313">
        <v>360</v>
      </c>
      <c r="C24" s="355" t="s">
        <v>563</v>
      </c>
      <c r="D24" s="358">
        <f>SUM(H24+L24+P24+T24+D53+H53+L53+P53+T53+D84+H84)</f>
        <v>0</v>
      </c>
      <c r="E24" s="358" t="s">
        <v>563</v>
      </c>
      <c r="F24" s="451">
        <f>SUM(J24+N24+R24+V24+F53+J53+N53+R53+V53+F84+J84)</f>
        <v>0</v>
      </c>
      <c r="G24" s="339" t="s">
        <v>563</v>
      </c>
      <c r="H24" s="303"/>
      <c r="I24" s="320" t="s">
        <v>563</v>
      </c>
      <c r="J24" s="304"/>
      <c r="K24" s="339" t="s">
        <v>563</v>
      </c>
      <c r="L24" s="303"/>
      <c r="M24" s="320" t="s">
        <v>563</v>
      </c>
      <c r="N24" s="304"/>
      <c r="O24" s="339" t="s">
        <v>563</v>
      </c>
      <c r="P24" s="303"/>
      <c r="Q24" s="320" t="s">
        <v>563</v>
      </c>
      <c r="R24" s="304"/>
      <c r="S24" s="339" t="s">
        <v>563</v>
      </c>
      <c r="T24" s="303"/>
      <c r="U24" s="320" t="s">
        <v>563</v>
      </c>
      <c r="V24" s="304"/>
    </row>
    <row r="25" spans="1:22" ht="26.25">
      <c r="A25" s="309" t="s">
        <v>586</v>
      </c>
      <c r="B25" s="336">
        <v>370</v>
      </c>
      <c r="C25" s="356">
        <f>SUM(G25+K25+O25+S25+C54+G54+K54+O54+S54+C85+G85)</f>
        <v>0</v>
      </c>
      <c r="D25" s="358">
        <f>SUM(H25+L25+P25+T25+D54+H54+L54+P54+T54+D85+H85)</f>
        <v>0</v>
      </c>
      <c r="E25" s="452">
        <f>SUM(I25+M25+Q25+U25+E54+I54+M54+Q54+U54+E85+I85)</f>
        <v>0</v>
      </c>
      <c r="F25" s="451">
        <f>SUM(J25+N25+R25+V25+F54+J54+N54+R54+V54+F85+J85)</f>
        <v>0</v>
      </c>
      <c r="G25" s="338"/>
      <c r="H25" s="232"/>
      <c r="I25" s="232"/>
      <c r="J25" s="319"/>
      <c r="K25" s="338"/>
      <c r="L25" s="232"/>
      <c r="M25" s="232"/>
      <c r="N25" s="319"/>
      <c r="O25" s="338"/>
      <c r="P25" s="232"/>
      <c r="Q25" s="232"/>
      <c r="R25" s="319"/>
      <c r="S25" s="338"/>
      <c r="T25" s="232"/>
      <c r="U25" s="232"/>
      <c r="V25" s="319"/>
    </row>
    <row r="26" spans="1:22" ht="13.5" thickBot="1">
      <c r="A26" s="274" t="s">
        <v>560</v>
      </c>
      <c r="B26" s="314">
        <v>380</v>
      </c>
      <c r="C26" s="356">
        <f>SUM(G26+K26+O26+S26+C55+G55+K55+O55+S55+C86+G86)</f>
        <v>0</v>
      </c>
      <c r="D26" s="358">
        <f>SUM(H26+L26+P26+T26+D55+H55+L55+P55+T55+D86+H86)</f>
        <v>0</v>
      </c>
      <c r="E26" s="452">
        <f>SUM(I26+M26+Q26+U26+E55+I55+M55+Q55+U55+E86+I86)</f>
        <v>0</v>
      </c>
      <c r="F26" s="451">
        <f>SUM(J26+N26+R26+V26+F55+J55+N55+R55+V55+F86+J86)</f>
        <v>0</v>
      </c>
      <c r="G26" s="322"/>
      <c r="H26" s="323"/>
      <c r="I26" s="324"/>
      <c r="J26" s="325"/>
      <c r="K26" s="322"/>
      <c r="L26" s="323"/>
      <c r="M26" s="324"/>
      <c r="N26" s="325"/>
      <c r="O26" s="322"/>
      <c r="P26" s="323"/>
      <c r="Q26" s="324"/>
      <c r="R26" s="325"/>
      <c r="S26" s="322"/>
      <c r="T26" s="323"/>
      <c r="U26" s="324"/>
      <c r="V26" s="325"/>
    </row>
    <row r="27" spans="1:22" ht="25.5" customHeight="1" thickBot="1">
      <c r="A27" s="842" t="s">
        <v>592</v>
      </c>
      <c r="B27" s="843"/>
      <c r="C27" s="341">
        <f>Лист6!C47-Лист7!C9-Лист7!C10-Лист7!C11-Лист7!C15</f>
        <v>0</v>
      </c>
      <c r="D27" s="328"/>
      <c r="E27" s="327">
        <f>Лист6!E47-Лист7!E9-Лист7!E10-Лист7!E11-Лист7!E15</f>
        <v>0</v>
      </c>
      <c r="F27" s="329"/>
      <c r="G27" s="341">
        <f>Лист6!F47-Лист7!G9-Лист7!G10-Лист7!G11-Лист7!G15</f>
        <v>0</v>
      </c>
      <c r="H27" s="328"/>
      <c r="I27" s="327">
        <f>Лист6!H47-Лист7!I9-Лист7!I10-Лист7!I11-Лист7!I15</f>
        <v>0</v>
      </c>
      <c r="J27" s="329"/>
      <c r="K27" s="341">
        <f>Лист6!I47-Лист7!K9-Лист7!K10-Лист7!K11-Лист7!K15</f>
        <v>0</v>
      </c>
      <c r="L27" s="328"/>
      <c r="M27" s="327">
        <f>Лист6!K47-Лист7!M9-Лист7!M10-Лист7!M11-Лист7!M15</f>
        <v>0</v>
      </c>
      <c r="N27" s="329"/>
      <c r="O27" s="341">
        <f>Лист6!L47-Лист7!O9-Лист7!O10-Лист7!O11-Лист7!O15</f>
        <v>0</v>
      </c>
      <c r="P27" s="328"/>
      <c r="Q27" s="327">
        <f>Лист6!N47-Лист7!Q9-Лист7!Q10-Лист7!Q11-Лист7!Q15</f>
        <v>0</v>
      </c>
      <c r="R27" s="329"/>
      <c r="S27" s="341">
        <f>Лист6!O47-Лист7!S9-Лист7!S10-Лист7!S11-Лист7!S15</f>
        <v>0</v>
      </c>
      <c r="T27" s="328"/>
      <c r="U27" s="327">
        <f>Лист6!Q47-Лист7!U9-Лист7!U10-Лист7!U11-Лист7!U15</f>
        <v>0</v>
      </c>
      <c r="V27" s="329"/>
    </row>
    <row r="28" spans="1:22" ht="28.5" customHeight="1" thickBot="1">
      <c r="A28" s="842" t="s">
        <v>589</v>
      </c>
      <c r="B28" s="843"/>
      <c r="C28" s="342">
        <f>Лист6!C49-Лист7!C17-Лист7!C18-Лист7!C19-Лист7!C20-Лист7!C21-Лист7!C23-Лист7!C25-Лист7!C26</f>
        <v>0</v>
      </c>
      <c r="D28" s="331"/>
      <c r="E28" s="330">
        <f>Лист6!E49-Лист7!E17-Лист7!E18-Лист7!E19-Лист7!E20-Лист7!E21-Лист7!E23-Лист7!E25-Лист7!E26</f>
        <v>0</v>
      </c>
      <c r="F28" s="332"/>
      <c r="G28" s="342">
        <f>Лист6!F49-Лист7!G17-Лист7!G18-Лист7!G19-Лист7!G20-Лист7!G21-Лист7!G23-Лист7!G25-Лист7!G26</f>
        <v>0</v>
      </c>
      <c r="H28" s="331"/>
      <c r="I28" s="330">
        <f>Лист6!H49-Лист7!I17-Лист7!I18-Лист7!I19-Лист7!I20-Лист7!I21-Лист7!I23-Лист7!I25-Лист7!I26</f>
        <v>0</v>
      </c>
      <c r="J28" s="332"/>
      <c r="K28" s="342">
        <f>Лист6!I49-Лист7!K17-Лист7!K18-Лист7!K19-Лист7!K20-Лист7!K21-Лист7!K23-Лист7!K25-Лист7!K26</f>
        <v>0</v>
      </c>
      <c r="L28" s="331"/>
      <c r="M28" s="330">
        <f>Лист6!K49-Лист7!M17-Лист7!M18-Лист7!M19-Лист7!M20-Лист7!M21-Лист7!M23-Лист7!M25-Лист7!M26</f>
        <v>0</v>
      </c>
      <c r="N28" s="332"/>
      <c r="O28" s="342">
        <f>Лист6!L49-Лист7!O17-Лист7!O18-Лист7!O19-Лист7!O20-Лист7!O21-Лист7!O23-Лист7!O25-Лист7!O26</f>
        <v>0</v>
      </c>
      <c r="P28" s="331"/>
      <c r="Q28" s="330">
        <f>Лист6!N49-Лист7!Q17-Лист7!Q18-Лист7!Q19-Лист7!Q20-Лист7!Q21-Лист7!Q23-Лист7!Q25-Лист7!Q26</f>
        <v>0</v>
      </c>
      <c r="R28" s="332"/>
      <c r="S28" s="342">
        <f>Лист6!O49-Лист7!S17-Лист7!S18-Лист7!S19-Лист7!S20-Лист7!S21-Лист7!S23-Лист7!S25-Лист7!S26</f>
        <v>0</v>
      </c>
      <c r="T28" s="331"/>
      <c r="U28" s="330">
        <f>Лист6!Q49-Лист7!U17-Лист7!U18-Лист7!U19-Лист7!U20-Лист7!U21-Лист7!U23-Лист7!U25-Лист7!U26</f>
        <v>0</v>
      </c>
      <c r="V28" s="332"/>
    </row>
    <row r="29" spans="1:22" ht="33" customHeight="1" thickBot="1">
      <c r="A29" s="844" t="s">
        <v>591</v>
      </c>
      <c r="B29" s="845"/>
      <c r="C29" s="343"/>
      <c r="D29" s="326">
        <f>Лист6!C48-SUM(D8:D15)</f>
        <v>0</v>
      </c>
      <c r="E29" s="328"/>
      <c r="F29" s="344">
        <f>Лист6!E48-SUM(F8:F15)</f>
        <v>0</v>
      </c>
      <c r="G29" s="343"/>
      <c r="H29" s="326">
        <f>Лист6!F48-SUM(H8:H15)</f>
        <v>0</v>
      </c>
      <c r="I29" s="328"/>
      <c r="J29" s="344">
        <f>Лист6!H48-SUM(J8:J15)</f>
        <v>0</v>
      </c>
      <c r="K29" s="343"/>
      <c r="L29" s="326">
        <f>Лист6!I48-SUM(L8:L15)</f>
        <v>0</v>
      </c>
      <c r="M29" s="328"/>
      <c r="N29" s="344">
        <f>Лист6!K48-SUM(N8:N15)</f>
        <v>0</v>
      </c>
      <c r="O29" s="343"/>
      <c r="P29" s="326">
        <f>Лист6!L48-SUM(P8:P15)</f>
        <v>0</v>
      </c>
      <c r="Q29" s="328"/>
      <c r="R29" s="344">
        <f>Лист6!N48-SUM(R8:R15)</f>
        <v>0</v>
      </c>
      <c r="S29" s="343"/>
      <c r="T29" s="326">
        <f>Лист6!O48-SUM(T8:T15)</f>
        <v>0</v>
      </c>
      <c r="U29" s="328"/>
      <c r="V29" s="344">
        <f>Лист6!Q48-SUM(V8:V15)</f>
        <v>0</v>
      </c>
    </row>
    <row r="30" spans="1:22" ht="34.5" customHeight="1" thickBot="1">
      <c r="A30" s="844" t="s">
        <v>590</v>
      </c>
      <c r="B30" s="845"/>
      <c r="C30" s="345"/>
      <c r="D30" s="333">
        <f>Лист6!C50-SUM(D17:D26)</f>
        <v>0</v>
      </c>
      <c r="E30" s="324"/>
      <c r="F30" s="334">
        <f>Лист6!E50-SUM(F17:F26)</f>
        <v>0</v>
      </c>
      <c r="G30" s="345"/>
      <c r="H30" s="333">
        <f>Лист6!F50-SUM(H17:H26)</f>
        <v>0</v>
      </c>
      <c r="I30" s="324"/>
      <c r="J30" s="334">
        <f>Лист6!H50-SUM(J17:J26)</f>
        <v>0</v>
      </c>
      <c r="K30" s="345"/>
      <c r="L30" s="333">
        <f>Лист6!I50-SUM(L17:L26)</f>
        <v>0</v>
      </c>
      <c r="M30" s="324"/>
      <c r="N30" s="334">
        <f>Лист6!K50-SUM(N17:N26)</f>
        <v>0</v>
      </c>
      <c r="O30" s="345"/>
      <c r="P30" s="333">
        <f>Лист6!L50-SUM(P17:P26)</f>
        <v>0</v>
      </c>
      <c r="Q30" s="324"/>
      <c r="R30" s="334">
        <f>Лист6!N50-SUM(R17:R26)</f>
        <v>0</v>
      </c>
      <c r="S30" s="345"/>
      <c r="T30" s="333">
        <f>Лист6!O50-SUM(T17:T26)</f>
        <v>0</v>
      </c>
      <c r="U30" s="324"/>
      <c r="V30" s="334">
        <f>Лист6!Q50-SUM(V17:V26)</f>
        <v>0</v>
      </c>
    </row>
    <row r="31" ht="13.5" thickBot="1"/>
    <row r="32" spans="1:22" ht="13.5" thickBot="1">
      <c r="A32" s="315"/>
      <c r="B32" s="316"/>
      <c r="C32" s="839" t="s">
        <v>628</v>
      </c>
      <c r="D32" s="840"/>
      <c r="E32" s="840"/>
      <c r="F32" s="841"/>
      <c r="G32" s="839" t="s">
        <v>629</v>
      </c>
      <c r="H32" s="840"/>
      <c r="I32" s="840"/>
      <c r="J32" s="841"/>
      <c r="K32" s="839" t="s">
        <v>605</v>
      </c>
      <c r="L32" s="840"/>
      <c r="M32" s="840"/>
      <c r="N32" s="841"/>
      <c r="O32" s="839" t="s">
        <v>630</v>
      </c>
      <c r="P32" s="840"/>
      <c r="Q32" s="840"/>
      <c r="R32" s="841"/>
      <c r="S32" s="839" t="s">
        <v>631</v>
      </c>
      <c r="T32" s="840"/>
      <c r="U32" s="840"/>
      <c r="V32" s="841"/>
    </row>
    <row r="33" spans="1:22" ht="12.75">
      <c r="A33" s="855" t="s">
        <v>390</v>
      </c>
      <c r="B33" s="856"/>
      <c r="C33" s="846" t="s">
        <v>588</v>
      </c>
      <c r="D33" s="847"/>
      <c r="E33" s="848" t="s">
        <v>587</v>
      </c>
      <c r="F33" s="849"/>
      <c r="G33" s="846" t="s">
        <v>588</v>
      </c>
      <c r="H33" s="847"/>
      <c r="I33" s="848" t="s">
        <v>587</v>
      </c>
      <c r="J33" s="849"/>
      <c r="K33" s="846" t="s">
        <v>588</v>
      </c>
      <c r="L33" s="847"/>
      <c r="M33" s="848" t="s">
        <v>587</v>
      </c>
      <c r="N33" s="849"/>
      <c r="O33" s="846" t="s">
        <v>588</v>
      </c>
      <c r="P33" s="847"/>
      <c r="Q33" s="848" t="s">
        <v>587</v>
      </c>
      <c r="R33" s="849"/>
      <c r="S33" s="846" t="s">
        <v>588</v>
      </c>
      <c r="T33" s="847"/>
      <c r="U33" s="848" t="s">
        <v>587</v>
      </c>
      <c r="V33" s="849"/>
    </row>
    <row r="34" spans="1:22" ht="12.75">
      <c r="A34" s="255" t="s">
        <v>392</v>
      </c>
      <c r="B34" s="257" t="s">
        <v>393</v>
      </c>
      <c r="C34" s="346" t="s">
        <v>552</v>
      </c>
      <c r="D34" s="347" t="s">
        <v>553</v>
      </c>
      <c r="E34" s="348" t="s">
        <v>554</v>
      </c>
      <c r="F34" s="349" t="s">
        <v>553</v>
      </c>
      <c r="G34" s="346" t="s">
        <v>552</v>
      </c>
      <c r="H34" s="347" t="s">
        <v>553</v>
      </c>
      <c r="I34" s="348" t="s">
        <v>554</v>
      </c>
      <c r="J34" s="349" t="s">
        <v>553</v>
      </c>
      <c r="K34" s="346" t="s">
        <v>552</v>
      </c>
      <c r="L34" s="347" t="s">
        <v>553</v>
      </c>
      <c r="M34" s="348" t="s">
        <v>554</v>
      </c>
      <c r="N34" s="349" t="s">
        <v>553</v>
      </c>
      <c r="O34" s="346" t="s">
        <v>552</v>
      </c>
      <c r="P34" s="347" t="s">
        <v>553</v>
      </c>
      <c r="Q34" s="348" t="s">
        <v>554</v>
      </c>
      <c r="R34" s="349" t="s">
        <v>553</v>
      </c>
      <c r="S34" s="346" t="s">
        <v>552</v>
      </c>
      <c r="T34" s="347" t="s">
        <v>553</v>
      </c>
      <c r="U34" s="348" t="s">
        <v>554</v>
      </c>
      <c r="V34" s="349" t="s">
        <v>553</v>
      </c>
    </row>
    <row r="35" spans="1:22" ht="13.5" thickBot="1">
      <c r="A35" s="238">
        <v>1</v>
      </c>
      <c r="B35" s="258">
        <v>2</v>
      </c>
      <c r="C35" s="314">
        <v>3</v>
      </c>
      <c r="D35" s="259">
        <v>4</v>
      </c>
      <c r="E35" s="259">
        <v>5</v>
      </c>
      <c r="F35" s="198">
        <v>6</v>
      </c>
      <c r="G35" s="314">
        <v>7</v>
      </c>
      <c r="H35" s="259">
        <v>8</v>
      </c>
      <c r="I35" s="259">
        <v>9</v>
      </c>
      <c r="J35" s="198">
        <v>10</v>
      </c>
      <c r="K35" s="314">
        <v>11</v>
      </c>
      <c r="L35" s="259">
        <v>12</v>
      </c>
      <c r="M35" s="259">
        <v>13</v>
      </c>
      <c r="N35" s="198">
        <v>14</v>
      </c>
      <c r="O35" s="314">
        <v>15</v>
      </c>
      <c r="P35" s="259">
        <v>16</v>
      </c>
      <c r="Q35" s="259">
        <v>17</v>
      </c>
      <c r="R35" s="198">
        <v>18</v>
      </c>
      <c r="S35" s="314">
        <v>15</v>
      </c>
      <c r="T35" s="259">
        <v>16</v>
      </c>
      <c r="U35" s="259">
        <v>17</v>
      </c>
      <c r="V35" s="198">
        <v>18</v>
      </c>
    </row>
    <row r="36" spans="1:22" ht="12.75">
      <c r="A36" s="850" t="s">
        <v>555</v>
      </c>
      <c r="B36" s="851"/>
      <c r="C36" s="852"/>
      <c r="D36" s="317"/>
      <c r="E36" s="317"/>
      <c r="F36" s="318"/>
      <c r="G36" s="337"/>
      <c r="H36" s="317"/>
      <c r="I36" s="317"/>
      <c r="J36" s="318"/>
      <c r="K36" s="337"/>
      <c r="L36" s="317"/>
      <c r="M36" s="317"/>
      <c r="N36" s="318"/>
      <c r="O36" s="337"/>
      <c r="P36" s="317"/>
      <c r="Q36" s="317"/>
      <c r="R36" s="318"/>
      <c r="S36" s="337"/>
      <c r="T36" s="317"/>
      <c r="U36" s="317"/>
      <c r="V36" s="318"/>
    </row>
    <row r="37" spans="1:22" ht="12.75">
      <c r="A37" s="260" t="s">
        <v>556</v>
      </c>
      <c r="B37" s="336">
        <v>210</v>
      </c>
      <c r="C37" s="338" t="s">
        <v>557</v>
      </c>
      <c r="D37" s="232"/>
      <c r="E37" s="232" t="s">
        <v>557</v>
      </c>
      <c r="F37" s="319"/>
      <c r="G37" s="338" t="s">
        <v>557</v>
      </c>
      <c r="H37" s="232"/>
      <c r="I37" s="232" t="s">
        <v>557</v>
      </c>
      <c r="J37" s="319"/>
      <c r="K37" s="338" t="s">
        <v>557</v>
      </c>
      <c r="L37" s="232"/>
      <c r="M37" s="232" t="s">
        <v>557</v>
      </c>
      <c r="N37" s="319"/>
      <c r="O37" s="338" t="s">
        <v>557</v>
      </c>
      <c r="P37" s="232"/>
      <c r="Q37" s="232" t="s">
        <v>557</v>
      </c>
      <c r="R37" s="319"/>
      <c r="S37" s="338" t="s">
        <v>557</v>
      </c>
      <c r="T37" s="232"/>
      <c r="U37" s="232" t="s">
        <v>557</v>
      </c>
      <c r="V37" s="319"/>
    </row>
    <row r="38" spans="1:22" ht="26.25">
      <c r="A38" s="335" t="s">
        <v>577</v>
      </c>
      <c r="B38" s="336">
        <v>220</v>
      </c>
      <c r="C38" s="338"/>
      <c r="D38" s="232"/>
      <c r="E38" s="232"/>
      <c r="F38" s="319"/>
      <c r="G38" s="338"/>
      <c r="H38" s="232"/>
      <c r="I38" s="232"/>
      <c r="J38" s="319"/>
      <c r="K38" s="338"/>
      <c r="L38" s="232"/>
      <c r="M38" s="232"/>
      <c r="N38" s="319"/>
      <c r="O38" s="338"/>
      <c r="P38" s="232"/>
      <c r="Q38" s="232"/>
      <c r="R38" s="319"/>
      <c r="S38" s="338"/>
      <c r="T38" s="232"/>
      <c r="U38" s="232"/>
      <c r="V38" s="319"/>
    </row>
    <row r="39" spans="1:22" ht="39">
      <c r="A39" s="305" t="s">
        <v>195</v>
      </c>
      <c r="B39" s="336">
        <v>230</v>
      </c>
      <c r="C39" s="338"/>
      <c r="D39" s="232"/>
      <c r="E39" s="201"/>
      <c r="F39" s="233"/>
      <c r="G39" s="338"/>
      <c r="H39" s="232"/>
      <c r="I39" s="201"/>
      <c r="J39" s="233"/>
      <c r="K39" s="338"/>
      <c r="L39" s="232"/>
      <c r="M39" s="201"/>
      <c r="N39" s="233"/>
      <c r="O39" s="338"/>
      <c r="P39" s="232"/>
      <c r="Q39" s="201"/>
      <c r="R39" s="233"/>
      <c r="S39" s="338"/>
      <c r="T39" s="232"/>
      <c r="U39" s="201"/>
      <c r="V39" s="233"/>
    </row>
    <row r="40" spans="1:22" ht="26.25">
      <c r="A40" s="305" t="s">
        <v>196</v>
      </c>
      <c r="B40" s="336">
        <v>240</v>
      </c>
      <c r="C40" s="338"/>
      <c r="D40" s="232"/>
      <c r="E40" s="201"/>
      <c r="F40" s="233"/>
      <c r="G40" s="338"/>
      <c r="H40" s="232"/>
      <c r="I40" s="201"/>
      <c r="J40" s="233"/>
      <c r="K40" s="338"/>
      <c r="L40" s="232"/>
      <c r="M40" s="201"/>
      <c r="N40" s="233"/>
      <c r="O40" s="338"/>
      <c r="P40" s="232"/>
      <c r="Q40" s="201"/>
      <c r="R40" s="233"/>
      <c r="S40" s="338"/>
      <c r="T40" s="232"/>
      <c r="U40" s="201"/>
      <c r="V40" s="233"/>
    </row>
    <row r="41" spans="1:22" ht="12.75">
      <c r="A41" s="305" t="s">
        <v>197</v>
      </c>
      <c r="B41" s="336">
        <v>250</v>
      </c>
      <c r="C41" s="339" t="s">
        <v>557</v>
      </c>
      <c r="D41" s="232"/>
      <c r="E41" s="201" t="s">
        <v>557</v>
      </c>
      <c r="F41" s="233"/>
      <c r="G41" s="339" t="s">
        <v>557</v>
      </c>
      <c r="H41" s="232"/>
      <c r="I41" s="201" t="s">
        <v>557</v>
      </c>
      <c r="J41" s="233"/>
      <c r="K41" s="339" t="s">
        <v>557</v>
      </c>
      <c r="L41" s="232"/>
      <c r="M41" s="201" t="s">
        <v>557</v>
      </c>
      <c r="N41" s="233"/>
      <c r="O41" s="339" t="s">
        <v>557</v>
      </c>
      <c r="P41" s="232"/>
      <c r="Q41" s="201" t="s">
        <v>557</v>
      </c>
      <c r="R41" s="233"/>
      <c r="S41" s="339" t="s">
        <v>557</v>
      </c>
      <c r="T41" s="232"/>
      <c r="U41" s="201" t="s">
        <v>557</v>
      </c>
      <c r="V41" s="233"/>
    </row>
    <row r="42" spans="1:22" ht="12.75">
      <c r="A42" s="308" t="s">
        <v>198</v>
      </c>
      <c r="B42" s="313">
        <v>260</v>
      </c>
      <c r="C42" s="340" t="s">
        <v>557</v>
      </c>
      <c r="D42" s="232"/>
      <c r="E42" s="201" t="s">
        <v>557</v>
      </c>
      <c r="F42" s="233"/>
      <c r="G42" s="340" t="s">
        <v>557</v>
      </c>
      <c r="H42" s="232"/>
      <c r="I42" s="201" t="s">
        <v>557</v>
      </c>
      <c r="J42" s="233"/>
      <c r="K42" s="340" t="s">
        <v>557</v>
      </c>
      <c r="L42" s="232"/>
      <c r="M42" s="201" t="s">
        <v>557</v>
      </c>
      <c r="N42" s="233"/>
      <c r="O42" s="340" t="s">
        <v>557</v>
      </c>
      <c r="P42" s="232"/>
      <c r="Q42" s="201" t="s">
        <v>557</v>
      </c>
      <c r="R42" s="233"/>
      <c r="S42" s="340" t="s">
        <v>557</v>
      </c>
      <c r="T42" s="232"/>
      <c r="U42" s="201" t="s">
        <v>557</v>
      </c>
      <c r="V42" s="233"/>
    </row>
    <row r="43" spans="1:22" ht="12.75">
      <c r="A43" s="309" t="s">
        <v>199</v>
      </c>
      <c r="B43" s="336">
        <v>270</v>
      </c>
      <c r="C43" s="338" t="s">
        <v>557</v>
      </c>
      <c r="D43" s="232"/>
      <c r="E43" s="201" t="s">
        <v>557</v>
      </c>
      <c r="F43" s="233"/>
      <c r="G43" s="338" t="s">
        <v>557</v>
      </c>
      <c r="H43" s="232"/>
      <c r="I43" s="201" t="s">
        <v>557</v>
      </c>
      <c r="J43" s="233"/>
      <c r="K43" s="338" t="s">
        <v>557</v>
      </c>
      <c r="L43" s="232"/>
      <c r="M43" s="201" t="s">
        <v>557</v>
      </c>
      <c r="N43" s="233"/>
      <c r="O43" s="338" t="s">
        <v>557</v>
      </c>
      <c r="P43" s="232"/>
      <c r="Q43" s="201" t="s">
        <v>557</v>
      </c>
      <c r="R43" s="233"/>
      <c r="S43" s="338" t="s">
        <v>557</v>
      </c>
      <c r="T43" s="232"/>
      <c r="U43" s="201" t="s">
        <v>557</v>
      </c>
      <c r="V43" s="233"/>
    </row>
    <row r="44" spans="1:22" ht="12.75">
      <c r="A44" s="267" t="s">
        <v>560</v>
      </c>
      <c r="B44" s="313">
        <v>280</v>
      </c>
      <c r="C44" s="339"/>
      <c r="D44" s="303"/>
      <c r="E44" s="320"/>
      <c r="F44" s="304"/>
      <c r="G44" s="339"/>
      <c r="H44" s="303"/>
      <c r="I44" s="320"/>
      <c r="J44" s="304"/>
      <c r="K44" s="339"/>
      <c r="L44" s="303"/>
      <c r="M44" s="320"/>
      <c r="N44" s="304"/>
      <c r="O44" s="339"/>
      <c r="P44" s="303"/>
      <c r="Q44" s="320"/>
      <c r="R44" s="304"/>
      <c r="S44" s="339"/>
      <c r="T44" s="303"/>
      <c r="U44" s="320"/>
      <c r="V44" s="304"/>
    </row>
    <row r="45" spans="1:22" ht="12.75">
      <c r="A45" s="310" t="s">
        <v>561</v>
      </c>
      <c r="B45" s="313"/>
      <c r="C45" s="339"/>
      <c r="D45" s="303"/>
      <c r="E45" s="303"/>
      <c r="F45" s="321"/>
      <c r="G45" s="339"/>
      <c r="H45" s="303"/>
      <c r="I45" s="303"/>
      <c r="J45" s="321"/>
      <c r="K45" s="339"/>
      <c r="L45" s="303"/>
      <c r="M45" s="303"/>
      <c r="N45" s="321"/>
      <c r="O45" s="339"/>
      <c r="P45" s="303"/>
      <c r="Q45" s="303"/>
      <c r="R45" s="321"/>
      <c r="S45" s="339"/>
      <c r="T45" s="303"/>
      <c r="U45" s="303"/>
      <c r="V45" s="321"/>
    </row>
    <row r="46" spans="1:22" ht="52.5">
      <c r="A46" s="306" t="s">
        <v>200</v>
      </c>
      <c r="B46" s="336">
        <v>290</v>
      </c>
      <c r="C46" s="338"/>
      <c r="D46" s="232"/>
      <c r="E46" s="232"/>
      <c r="F46" s="319"/>
      <c r="G46" s="338"/>
      <c r="H46" s="232"/>
      <c r="I46" s="232"/>
      <c r="J46" s="319"/>
      <c r="K46" s="338"/>
      <c r="L46" s="232"/>
      <c r="M46" s="232"/>
      <c r="N46" s="319"/>
      <c r="O46" s="338"/>
      <c r="P46" s="232"/>
      <c r="Q46" s="232"/>
      <c r="R46" s="319"/>
      <c r="S46" s="338"/>
      <c r="T46" s="232"/>
      <c r="U46" s="232"/>
      <c r="V46" s="319"/>
    </row>
    <row r="47" spans="1:22" ht="12.75">
      <c r="A47" s="307" t="s">
        <v>562</v>
      </c>
      <c r="B47" s="313">
        <v>300</v>
      </c>
      <c r="C47" s="339"/>
      <c r="D47" s="303"/>
      <c r="E47" s="303"/>
      <c r="F47" s="321"/>
      <c r="G47" s="339"/>
      <c r="H47" s="303"/>
      <c r="I47" s="303"/>
      <c r="J47" s="321"/>
      <c r="K47" s="339"/>
      <c r="L47" s="303"/>
      <c r="M47" s="303"/>
      <c r="N47" s="321"/>
      <c r="O47" s="339"/>
      <c r="P47" s="303"/>
      <c r="Q47" s="303"/>
      <c r="R47" s="321"/>
      <c r="S47" s="339"/>
      <c r="T47" s="303"/>
      <c r="U47" s="303"/>
      <c r="V47" s="321"/>
    </row>
    <row r="48" spans="1:22" ht="26.25">
      <c r="A48" s="308" t="s">
        <v>201</v>
      </c>
      <c r="B48" s="313">
        <v>310</v>
      </c>
      <c r="C48" s="339"/>
      <c r="D48" s="303"/>
      <c r="E48" s="320"/>
      <c r="F48" s="304"/>
      <c r="G48" s="339"/>
      <c r="H48" s="303"/>
      <c r="I48" s="320"/>
      <c r="J48" s="304"/>
      <c r="K48" s="339"/>
      <c r="L48" s="303"/>
      <c r="M48" s="320"/>
      <c r="N48" s="304"/>
      <c r="O48" s="339"/>
      <c r="P48" s="303"/>
      <c r="Q48" s="320"/>
      <c r="R48" s="304"/>
      <c r="S48" s="339"/>
      <c r="T48" s="303"/>
      <c r="U48" s="320"/>
      <c r="V48" s="304"/>
    </row>
    <row r="49" spans="1:22" ht="26.25">
      <c r="A49" s="308" t="s">
        <v>202</v>
      </c>
      <c r="B49" s="313">
        <v>320</v>
      </c>
      <c r="C49" s="339"/>
      <c r="D49" s="303"/>
      <c r="E49" s="303"/>
      <c r="F49" s="321"/>
      <c r="G49" s="339"/>
      <c r="H49" s="303"/>
      <c r="I49" s="303"/>
      <c r="J49" s="321"/>
      <c r="K49" s="339"/>
      <c r="L49" s="303"/>
      <c r="M49" s="303"/>
      <c r="N49" s="321"/>
      <c r="O49" s="339"/>
      <c r="P49" s="303"/>
      <c r="Q49" s="303"/>
      <c r="R49" s="321"/>
      <c r="S49" s="339"/>
      <c r="T49" s="303"/>
      <c r="U49" s="303"/>
      <c r="V49" s="321"/>
    </row>
    <row r="50" spans="1:22" ht="39">
      <c r="A50" s="306" t="s">
        <v>203</v>
      </c>
      <c r="B50" s="336">
        <v>330</v>
      </c>
      <c r="C50" s="338"/>
      <c r="D50" s="232"/>
      <c r="E50" s="201"/>
      <c r="F50" s="319"/>
      <c r="G50" s="338"/>
      <c r="H50" s="232"/>
      <c r="I50" s="201"/>
      <c r="J50" s="319"/>
      <c r="K50" s="338"/>
      <c r="L50" s="232"/>
      <c r="M50" s="201"/>
      <c r="N50" s="319"/>
      <c r="O50" s="338"/>
      <c r="P50" s="232"/>
      <c r="Q50" s="201"/>
      <c r="R50" s="319"/>
      <c r="S50" s="338"/>
      <c r="T50" s="232"/>
      <c r="U50" s="201"/>
      <c r="V50" s="319"/>
    </row>
    <row r="51" spans="1:22" ht="26.25">
      <c r="A51" s="309" t="s">
        <v>204</v>
      </c>
      <c r="B51" s="336">
        <v>340</v>
      </c>
      <c r="C51" s="338" t="s">
        <v>563</v>
      </c>
      <c r="D51" s="232"/>
      <c r="E51" s="201" t="s">
        <v>563</v>
      </c>
      <c r="F51" s="233"/>
      <c r="G51" s="338" t="s">
        <v>563</v>
      </c>
      <c r="H51" s="232"/>
      <c r="I51" s="201" t="s">
        <v>563</v>
      </c>
      <c r="J51" s="233"/>
      <c r="K51" s="338" t="s">
        <v>563</v>
      </c>
      <c r="L51" s="232"/>
      <c r="M51" s="201" t="s">
        <v>563</v>
      </c>
      <c r="N51" s="233"/>
      <c r="O51" s="338" t="s">
        <v>563</v>
      </c>
      <c r="P51" s="232"/>
      <c r="Q51" s="201" t="s">
        <v>563</v>
      </c>
      <c r="R51" s="233"/>
      <c r="S51" s="338" t="s">
        <v>563</v>
      </c>
      <c r="T51" s="232"/>
      <c r="U51" s="201" t="s">
        <v>563</v>
      </c>
      <c r="V51" s="233"/>
    </row>
    <row r="52" spans="1:22" ht="12.75">
      <c r="A52" s="350" t="s">
        <v>205</v>
      </c>
      <c r="B52" s="313">
        <v>350</v>
      </c>
      <c r="C52" s="339"/>
      <c r="D52" s="303"/>
      <c r="E52" s="320"/>
      <c r="F52" s="304"/>
      <c r="G52" s="339"/>
      <c r="H52" s="303"/>
      <c r="I52" s="320"/>
      <c r="J52" s="304"/>
      <c r="K52" s="339"/>
      <c r="L52" s="303"/>
      <c r="M52" s="320"/>
      <c r="N52" s="304"/>
      <c r="O52" s="339"/>
      <c r="P52" s="303"/>
      <c r="Q52" s="320"/>
      <c r="R52" s="304"/>
      <c r="S52" s="339"/>
      <c r="T52" s="303"/>
      <c r="U52" s="320"/>
      <c r="V52" s="304"/>
    </row>
    <row r="53" spans="1:22" ht="12.75">
      <c r="A53" s="271" t="s">
        <v>564</v>
      </c>
      <c r="B53" s="313">
        <v>360</v>
      </c>
      <c r="C53" s="339" t="s">
        <v>563</v>
      </c>
      <c r="D53" s="303"/>
      <c r="E53" s="320" t="s">
        <v>563</v>
      </c>
      <c r="F53" s="304"/>
      <c r="G53" s="339" t="s">
        <v>563</v>
      </c>
      <c r="H53" s="303"/>
      <c r="I53" s="320" t="s">
        <v>563</v>
      </c>
      <c r="J53" s="304"/>
      <c r="K53" s="339" t="s">
        <v>563</v>
      </c>
      <c r="L53" s="303"/>
      <c r="M53" s="320" t="s">
        <v>563</v>
      </c>
      <c r="N53" s="304"/>
      <c r="O53" s="339" t="s">
        <v>563</v>
      </c>
      <c r="P53" s="303"/>
      <c r="Q53" s="320" t="s">
        <v>563</v>
      </c>
      <c r="R53" s="304"/>
      <c r="S53" s="339" t="s">
        <v>563</v>
      </c>
      <c r="T53" s="303"/>
      <c r="U53" s="320" t="s">
        <v>563</v>
      </c>
      <c r="V53" s="304"/>
    </row>
    <row r="54" spans="1:22" ht="26.25">
      <c r="A54" s="309" t="s">
        <v>586</v>
      </c>
      <c r="B54" s="336">
        <v>370</v>
      </c>
      <c r="C54" s="338"/>
      <c r="D54" s="232"/>
      <c r="E54" s="232"/>
      <c r="F54" s="319"/>
      <c r="G54" s="338"/>
      <c r="H54" s="232"/>
      <c r="I54" s="232"/>
      <c r="J54" s="319"/>
      <c r="K54" s="338"/>
      <c r="L54" s="232"/>
      <c r="M54" s="232"/>
      <c r="N54" s="319"/>
      <c r="O54" s="338"/>
      <c r="P54" s="232"/>
      <c r="Q54" s="232"/>
      <c r="R54" s="319"/>
      <c r="S54" s="338"/>
      <c r="T54" s="232"/>
      <c r="U54" s="232"/>
      <c r="V54" s="319"/>
    </row>
    <row r="55" spans="1:22" ht="13.5" thickBot="1">
      <c r="A55" s="274" t="s">
        <v>560</v>
      </c>
      <c r="B55" s="314">
        <v>380</v>
      </c>
      <c r="C55" s="322"/>
      <c r="D55" s="323"/>
      <c r="E55" s="324"/>
      <c r="F55" s="325"/>
      <c r="G55" s="322"/>
      <c r="H55" s="323"/>
      <c r="I55" s="324"/>
      <c r="J55" s="325"/>
      <c r="K55" s="322"/>
      <c r="L55" s="323"/>
      <c r="M55" s="324"/>
      <c r="N55" s="325"/>
      <c r="O55" s="322"/>
      <c r="P55" s="323"/>
      <c r="Q55" s="324"/>
      <c r="R55" s="325"/>
      <c r="S55" s="322"/>
      <c r="T55" s="323"/>
      <c r="U55" s="324"/>
      <c r="V55" s="325"/>
    </row>
    <row r="56" spans="1:22" ht="30.75" customHeight="1" thickBot="1">
      <c r="A56" s="842" t="s">
        <v>592</v>
      </c>
      <c r="B56" s="843"/>
      <c r="C56" s="341">
        <f>Лист6!C76-Лист7!C38-Лист7!C39-Лист7!C40-Лист7!C44</f>
        <v>0</v>
      </c>
      <c r="D56" s="328"/>
      <c r="E56" s="327">
        <f>Лист6!E76-Лист7!E38-Лист7!E39-Лист7!E40-Лист7!E44</f>
        <v>0</v>
      </c>
      <c r="F56" s="329"/>
      <c r="G56" s="341">
        <f>Лист6!F76-Лист7!G38-Лист7!G39-Лист7!G40-Лист7!G44</f>
        <v>0</v>
      </c>
      <c r="H56" s="328"/>
      <c r="I56" s="327">
        <f>Лист6!H76-Лист7!I38-Лист7!I39-Лист7!I40-Лист7!I44</f>
        <v>0</v>
      </c>
      <c r="J56" s="329"/>
      <c r="K56" s="341">
        <f>Лист6!I76-Лист7!K38-Лист7!K39-Лист7!K40-Лист7!K44</f>
        <v>0</v>
      </c>
      <c r="L56" s="328"/>
      <c r="M56" s="327">
        <f>Лист6!K76-Лист7!M38-Лист7!M39-Лист7!M40-Лист7!M44</f>
        <v>0</v>
      </c>
      <c r="N56" s="329"/>
      <c r="O56" s="341">
        <f>Лист6!L76-Лист7!O38-Лист7!O39-Лист7!O40-Лист7!O44</f>
        <v>0</v>
      </c>
      <c r="P56" s="328"/>
      <c r="Q56" s="327">
        <f>Лист6!N76-Лист7!Q38-Лист7!Q39-Лист7!Q40-Лист7!Q44</f>
        <v>0</v>
      </c>
      <c r="R56" s="329"/>
      <c r="S56" s="341">
        <f>Лист6!P76-Лист7!S38-Лист7!S39-Лист7!S40-Лист7!S44</f>
        <v>0</v>
      </c>
      <c r="T56" s="328"/>
      <c r="U56" s="327">
        <f>Лист6!R76-Лист7!U38-Лист7!U39-Лист7!U40-Лист7!U44</f>
        <v>0</v>
      </c>
      <c r="V56" s="329"/>
    </row>
    <row r="57" spans="1:22" ht="36.75" customHeight="1" thickBot="1">
      <c r="A57" s="842" t="s">
        <v>589</v>
      </c>
      <c r="B57" s="843"/>
      <c r="C57" s="342">
        <f>Лист6!C78-Лист7!C46-Лист7!C47-Лист7!C48-Лист7!C49-Лист7!C50-Лист7!C52-Лист7!C54-Лист7!C55</f>
        <v>0</v>
      </c>
      <c r="D57" s="331"/>
      <c r="E57" s="330">
        <f>Лист6!E78-Лист7!E46-Лист7!E47-Лист7!E48-Лист7!E49-Лист7!E50-Лист7!E52-Лист7!E54-Лист7!E55</f>
        <v>0</v>
      </c>
      <c r="F57" s="332"/>
      <c r="G57" s="342">
        <f>Лист6!F78-Лист7!G46-Лист7!G47-Лист7!G48-Лист7!G49-Лист7!G50-Лист7!G52-Лист7!G54-Лист7!G55</f>
        <v>0</v>
      </c>
      <c r="H57" s="331"/>
      <c r="I57" s="330">
        <f>Лист6!H78-Лист7!I46-Лист7!I47-Лист7!I48-Лист7!I49-Лист7!I50-Лист7!I52-Лист7!I54-Лист7!I55</f>
        <v>0</v>
      </c>
      <c r="J57" s="332"/>
      <c r="K57" s="342">
        <f>Лист6!I78-Лист7!K46-Лист7!K47-Лист7!K48-Лист7!K49-Лист7!K50-Лист7!K52-Лист7!K54-Лист7!K55</f>
        <v>0</v>
      </c>
      <c r="L57" s="331"/>
      <c r="M57" s="330">
        <f>Лист6!K78-Лист7!M46-Лист7!M47-Лист7!M48-Лист7!M49-Лист7!M50-Лист7!M52-Лист7!M54-Лист7!M55</f>
        <v>0</v>
      </c>
      <c r="N57" s="332"/>
      <c r="O57" s="342">
        <f>Лист6!L78-Лист7!O46-Лист7!O47-Лист7!O48-Лист7!O49-Лист7!O50-Лист7!O52-Лист7!O54-Лист7!O55</f>
        <v>0</v>
      </c>
      <c r="P57" s="331"/>
      <c r="Q57" s="330">
        <f>Лист6!N78-Лист7!Q46-Лист7!Q47-Лист7!Q48-Лист7!Q49-Лист7!Q50-Лист7!Q52-Лист7!Q54-Лист7!Q55</f>
        <v>0</v>
      </c>
      <c r="R57" s="332"/>
      <c r="S57" s="342">
        <f>Лист6!P78-Лист7!S46-Лист7!S47-Лист7!S48-Лист7!S49-Лист7!S50-Лист7!S52-Лист7!S54-Лист7!S55</f>
        <v>0</v>
      </c>
      <c r="T57" s="331"/>
      <c r="U57" s="330">
        <f>Лист6!R78-Лист7!U46-Лист7!U47-Лист7!U48-Лист7!U49-Лист7!U50-Лист7!U52-Лист7!U54-Лист7!U55</f>
        <v>0</v>
      </c>
      <c r="V57" s="332"/>
    </row>
    <row r="58" spans="1:22" ht="29.25" customHeight="1" thickBot="1">
      <c r="A58" s="844" t="s">
        <v>591</v>
      </c>
      <c r="B58" s="845"/>
      <c r="C58" s="343"/>
      <c r="D58" s="326">
        <f>Лист6!C77-SUM(D37:D44)</f>
        <v>0</v>
      </c>
      <c r="E58" s="328"/>
      <c r="F58" s="344">
        <f>Лист6!E77-SUM(F37:F44)</f>
        <v>0</v>
      </c>
      <c r="G58" s="343"/>
      <c r="H58" s="326">
        <f>Лист6!F77-SUM(H37:H44)</f>
        <v>0</v>
      </c>
      <c r="I58" s="328"/>
      <c r="J58" s="344">
        <f>Лист6!H77-SUM(J37:J44)</f>
        <v>0</v>
      </c>
      <c r="K58" s="343"/>
      <c r="L58" s="326">
        <f>Лист6!I77-SUM(L37:L44)</f>
        <v>0</v>
      </c>
      <c r="M58" s="328"/>
      <c r="N58" s="344">
        <f>Лист6!K77-SUM(N37:N44)</f>
        <v>0</v>
      </c>
      <c r="O58" s="343"/>
      <c r="P58" s="326">
        <f>Лист6!L77-SUM(P37:P44)</f>
        <v>0</v>
      </c>
      <c r="Q58" s="328"/>
      <c r="R58" s="344">
        <f>Лист6!N77-SUM(R37:R44)</f>
        <v>0</v>
      </c>
      <c r="S58" s="343"/>
      <c r="T58" s="326">
        <f>Лист6!P77-SUM(T37:T44)</f>
        <v>0</v>
      </c>
      <c r="U58" s="328"/>
      <c r="V58" s="344">
        <f>Лист6!R77-SUM(V37:V44)</f>
        <v>0</v>
      </c>
    </row>
    <row r="59" spans="1:22" ht="30.75" customHeight="1" thickBot="1">
      <c r="A59" s="844" t="s">
        <v>590</v>
      </c>
      <c r="B59" s="845"/>
      <c r="C59" s="345"/>
      <c r="D59" s="333">
        <f>Лист6!C79-SUM(D46:D55)</f>
        <v>0</v>
      </c>
      <c r="E59" s="324"/>
      <c r="F59" s="334">
        <f>Лист6!E79-SUM(F46:F55)</f>
        <v>0</v>
      </c>
      <c r="G59" s="345"/>
      <c r="H59" s="333">
        <f>Лист6!F79-SUM(H46:H55)</f>
        <v>0</v>
      </c>
      <c r="I59" s="324"/>
      <c r="J59" s="334">
        <f>Лист6!H79-SUM(J46:J55)</f>
        <v>0</v>
      </c>
      <c r="K59" s="345"/>
      <c r="L59" s="333">
        <f>Лист6!I79-SUM(L46:L55)</f>
        <v>0</v>
      </c>
      <c r="M59" s="324"/>
      <c r="N59" s="334">
        <f>Лист6!K79-SUM(N46:N55)</f>
        <v>0</v>
      </c>
      <c r="O59" s="345"/>
      <c r="P59" s="333">
        <f>Лист6!L79-SUM(P46:P55)</f>
        <v>0</v>
      </c>
      <c r="Q59" s="324"/>
      <c r="R59" s="334">
        <f>Лист6!N79-SUM(R46:R55)</f>
        <v>0</v>
      </c>
      <c r="S59" s="345"/>
      <c r="T59" s="333">
        <f>Лист6!P79-SUM(T46:T55)</f>
        <v>0</v>
      </c>
      <c r="U59" s="324"/>
      <c r="V59" s="334">
        <f>Лист6!R79-SUM(V46:V55)</f>
        <v>0</v>
      </c>
    </row>
    <row r="60" ht="13.5" customHeight="1"/>
    <row r="61" ht="15" customHeight="1"/>
    <row r="62" ht="15" customHeight="1" thickBot="1"/>
    <row r="63" spans="1:22" ht="13.5" thickBot="1">
      <c r="A63" s="315"/>
      <c r="B63" s="316"/>
      <c r="C63" s="839" t="s">
        <v>632</v>
      </c>
      <c r="D63" s="840"/>
      <c r="E63" s="840"/>
      <c r="F63" s="841"/>
      <c r="G63" s="839" t="s">
        <v>609</v>
      </c>
      <c r="H63" s="840"/>
      <c r="I63" s="840"/>
      <c r="J63" s="841"/>
      <c r="K63" s="839" t="s">
        <v>633</v>
      </c>
      <c r="L63" s="840"/>
      <c r="M63" s="840"/>
      <c r="N63" s="841"/>
      <c r="O63" s="839" t="s">
        <v>634</v>
      </c>
      <c r="P63" s="840"/>
      <c r="Q63" s="840"/>
      <c r="R63" s="841"/>
      <c r="S63" s="839" t="s">
        <v>635</v>
      </c>
      <c r="T63" s="840"/>
      <c r="U63" s="840"/>
      <c r="V63" s="841"/>
    </row>
    <row r="64" spans="1:22" ht="12.75">
      <c r="A64" s="855" t="s">
        <v>390</v>
      </c>
      <c r="B64" s="856"/>
      <c r="C64" s="846" t="s">
        <v>588</v>
      </c>
      <c r="D64" s="847"/>
      <c r="E64" s="848" t="s">
        <v>587</v>
      </c>
      <c r="F64" s="849"/>
      <c r="G64" s="846" t="s">
        <v>588</v>
      </c>
      <c r="H64" s="847"/>
      <c r="I64" s="848" t="s">
        <v>587</v>
      </c>
      <c r="J64" s="849"/>
      <c r="K64" s="846" t="s">
        <v>588</v>
      </c>
      <c r="L64" s="847"/>
      <c r="M64" s="848" t="s">
        <v>587</v>
      </c>
      <c r="N64" s="849"/>
      <c r="O64" s="846" t="s">
        <v>588</v>
      </c>
      <c r="P64" s="847"/>
      <c r="Q64" s="848" t="s">
        <v>587</v>
      </c>
      <c r="R64" s="849"/>
      <c r="S64" s="846" t="s">
        <v>588</v>
      </c>
      <c r="T64" s="847"/>
      <c r="U64" s="848" t="s">
        <v>587</v>
      </c>
      <c r="V64" s="849"/>
    </row>
    <row r="65" spans="1:22" ht="12.75">
      <c r="A65" s="255" t="s">
        <v>392</v>
      </c>
      <c r="B65" s="257" t="s">
        <v>393</v>
      </c>
      <c r="C65" s="346" t="s">
        <v>552</v>
      </c>
      <c r="D65" s="347" t="s">
        <v>553</v>
      </c>
      <c r="E65" s="348" t="s">
        <v>554</v>
      </c>
      <c r="F65" s="349" t="s">
        <v>553</v>
      </c>
      <c r="G65" s="346" t="s">
        <v>552</v>
      </c>
      <c r="H65" s="347" t="s">
        <v>553</v>
      </c>
      <c r="I65" s="348" t="s">
        <v>554</v>
      </c>
      <c r="J65" s="349" t="s">
        <v>553</v>
      </c>
      <c r="K65" s="346" t="s">
        <v>552</v>
      </c>
      <c r="L65" s="347" t="s">
        <v>553</v>
      </c>
      <c r="M65" s="348" t="s">
        <v>554</v>
      </c>
      <c r="N65" s="349" t="s">
        <v>553</v>
      </c>
      <c r="O65" s="346" t="s">
        <v>552</v>
      </c>
      <c r="P65" s="347" t="s">
        <v>553</v>
      </c>
      <c r="Q65" s="348" t="s">
        <v>554</v>
      </c>
      <c r="R65" s="349" t="s">
        <v>553</v>
      </c>
      <c r="S65" s="346" t="s">
        <v>552</v>
      </c>
      <c r="T65" s="347" t="s">
        <v>553</v>
      </c>
      <c r="U65" s="348" t="s">
        <v>554</v>
      </c>
      <c r="V65" s="349" t="s">
        <v>553</v>
      </c>
    </row>
    <row r="66" spans="1:22" ht="13.5" thickBot="1">
      <c r="A66" s="238">
        <v>1</v>
      </c>
      <c r="B66" s="258">
        <v>2</v>
      </c>
      <c r="C66" s="314">
        <v>3</v>
      </c>
      <c r="D66" s="259">
        <v>4</v>
      </c>
      <c r="E66" s="259">
        <v>5</v>
      </c>
      <c r="F66" s="198">
        <v>6</v>
      </c>
      <c r="G66" s="314">
        <v>7</v>
      </c>
      <c r="H66" s="259">
        <v>8</v>
      </c>
      <c r="I66" s="259">
        <v>9</v>
      </c>
      <c r="J66" s="198">
        <v>10</v>
      </c>
      <c r="K66" s="314">
        <v>11</v>
      </c>
      <c r="L66" s="259">
        <v>12</v>
      </c>
      <c r="M66" s="259">
        <v>13</v>
      </c>
      <c r="N66" s="198">
        <v>14</v>
      </c>
      <c r="O66" s="314">
        <v>15</v>
      </c>
      <c r="P66" s="259">
        <v>16</v>
      </c>
      <c r="Q66" s="259">
        <v>17</v>
      </c>
      <c r="R66" s="198">
        <v>18</v>
      </c>
      <c r="S66" s="314">
        <v>15</v>
      </c>
      <c r="T66" s="259">
        <v>16</v>
      </c>
      <c r="U66" s="259">
        <v>17</v>
      </c>
      <c r="V66" s="198">
        <v>18</v>
      </c>
    </row>
    <row r="67" spans="1:22" ht="12.75">
      <c r="A67" s="850" t="s">
        <v>555</v>
      </c>
      <c r="B67" s="851"/>
      <c r="C67" s="852"/>
      <c r="D67" s="317"/>
      <c r="E67" s="317"/>
      <c r="F67" s="318"/>
      <c r="G67" s="337"/>
      <c r="H67" s="317"/>
      <c r="I67" s="317"/>
      <c r="J67" s="318"/>
      <c r="K67" s="337"/>
      <c r="L67" s="317"/>
      <c r="M67" s="317"/>
      <c r="N67" s="318"/>
      <c r="O67" s="337"/>
      <c r="P67" s="317"/>
      <c r="Q67" s="317"/>
      <c r="R67" s="318"/>
      <c r="S67" s="337"/>
      <c r="T67" s="317"/>
      <c r="U67" s="317"/>
      <c r="V67" s="318"/>
    </row>
    <row r="68" spans="1:22" ht="12.75">
      <c r="A68" s="260" t="s">
        <v>556</v>
      </c>
      <c r="B68" s="336">
        <v>210</v>
      </c>
      <c r="C68" s="338" t="s">
        <v>557</v>
      </c>
      <c r="D68" s="232"/>
      <c r="E68" s="232" t="s">
        <v>557</v>
      </c>
      <c r="F68" s="319"/>
      <c r="G68" s="338" t="s">
        <v>557</v>
      </c>
      <c r="H68" s="232">
        <f aca="true" t="shared" si="3" ref="H68:H75">L68+P68+T68</f>
        <v>0</v>
      </c>
      <c r="I68" s="232" t="s">
        <v>557</v>
      </c>
      <c r="J68" s="319">
        <f aca="true" t="shared" si="4" ref="J68:J75">N68+R68+V68</f>
        <v>0</v>
      </c>
      <c r="K68" s="338" t="s">
        <v>557</v>
      </c>
      <c r="L68" s="232"/>
      <c r="M68" s="232" t="s">
        <v>557</v>
      </c>
      <c r="N68" s="319"/>
      <c r="O68" s="338" t="s">
        <v>557</v>
      </c>
      <c r="P68" s="232"/>
      <c r="Q68" s="232" t="s">
        <v>557</v>
      </c>
      <c r="R68" s="319"/>
      <c r="S68" s="338" t="s">
        <v>557</v>
      </c>
      <c r="T68" s="232"/>
      <c r="U68" s="232" t="s">
        <v>557</v>
      </c>
      <c r="V68" s="319"/>
    </row>
    <row r="69" spans="1:22" ht="26.25">
      <c r="A69" s="335" t="s">
        <v>577</v>
      </c>
      <c r="B69" s="336">
        <v>220</v>
      </c>
      <c r="C69" s="338"/>
      <c r="D69" s="232"/>
      <c r="E69" s="232"/>
      <c r="F69" s="319"/>
      <c r="G69" s="340">
        <f>K69+O69+S69</f>
        <v>0</v>
      </c>
      <c r="H69" s="320">
        <f t="shared" si="3"/>
        <v>0</v>
      </c>
      <c r="I69" s="320">
        <f>M69+Q69+U69</f>
        <v>0</v>
      </c>
      <c r="J69" s="368">
        <f t="shared" si="4"/>
        <v>0</v>
      </c>
      <c r="K69" s="338"/>
      <c r="L69" s="232"/>
      <c r="M69" s="232"/>
      <c r="N69" s="319"/>
      <c r="O69" s="338"/>
      <c r="P69" s="232"/>
      <c r="Q69" s="232"/>
      <c r="R69" s="319"/>
      <c r="S69" s="338"/>
      <c r="T69" s="232"/>
      <c r="U69" s="232"/>
      <c r="V69" s="319"/>
    </row>
    <row r="70" spans="1:22" ht="39">
      <c r="A70" s="305" t="s">
        <v>195</v>
      </c>
      <c r="B70" s="336">
        <v>230</v>
      </c>
      <c r="C70" s="338"/>
      <c r="D70" s="232"/>
      <c r="E70" s="201"/>
      <c r="F70" s="233"/>
      <c r="G70" s="340">
        <f>K70+O70+S70</f>
        <v>0</v>
      </c>
      <c r="H70" s="320">
        <f t="shared" si="3"/>
        <v>0</v>
      </c>
      <c r="I70" s="320">
        <f>M70+Q70+U70</f>
        <v>0</v>
      </c>
      <c r="J70" s="368">
        <f t="shared" si="4"/>
        <v>0</v>
      </c>
      <c r="K70" s="338"/>
      <c r="L70" s="232"/>
      <c r="M70" s="201"/>
      <c r="N70" s="233"/>
      <c r="O70" s="338"/>
      <c r="P70" s="232"/>
      <c r="Q70" s="201"/>
      <c r="R70" s="233"/>
      <c r="S70" s="338"/>
      <c r="T70" s="232"/>
      <c r="U70" s="201"/>
      <c r="V70" s="233"/>
    </row>
    <row r="71" spans="1:22" ht="26.25">
      <c r="A71" s="305" t="s">
        <v>196</v>
      </c>
      <c r="B71" s="336">
        <v>240</v>
      </c>
      <c r="C71" s="338"/>
      <c r="D71" s="232"/>
      <c r="E71" s="201"/>
      <c r="F71" s="233"/>
      <c r="G71" s="340">
        <f>K71+O71+S71</f>
        <v>0</v>
      </c>
      <c r="H71" s="320">
        <f t="shared" si="3"/>
        <v>0</v>
      </c>
      <c r="I71" s="320">
        <f>M71+Q71+U71</f>
        <v>0</v>
      </c>
      <c r="J71" s="368">
        <f t="shared" si="4"/>
        <v>0</v>
      </c>
      <c r="K71" s="338"/>
      <c r="L71" s="232"/>
      <c r="M71" s="201"/>
      <c r="N71" s="233"/>
      <c r="O71" s="338"/>
      <c r="P71" s="232"/>
      <c r="Q71" s="201"/>
      <c r="R71" s="233"/>
      <c r="S71" s="338"/>
      <c r="T71" s="232"/>
      <c r="U71" s="201"/>
      <c r="V71" s="233"/>
    </row>
    <row r="72" spans="1:22" ht="12.75">
      <c r="A72" s="305" t="s">
        <v>197</v>
      </c>
      <c r="B72" s="336">
        <v>250</v>
      </c>
      <c r="C72" s="339" t="s">
        <v>557</v>
      </c>
      <c r="D72" s="232"/>
      <c r="E72" s="201" t="s">
        <v>557</v>
      </c>
      <c r="F72" s="233"/>
      <c r="G72" s="339" t="s">
        <v>557</v>
      </c>
      <c r="H72" s="320">
        <f t="shared" si="3"/>
        <v>0</v>
      </c>
      <c r="I72" s="201" t="s">
        <v>557</v>
      </c>
      <c r="J72" s="368">
        <f t="shared" si="4"/>
        <v>0</v>
      </c>
      <c r="K72" s="339" t="s">
        <v>557</v>
      </c>
      <c r="L72" s="232"/>
      <c r="M72" s="201" t="s">
        <v>557</v>
      </c>
      <c r="N72" s="233"/>
      <c r="O72" s="339" t="s">
        <v>557</v>
      </c>
      <c r="P72" s="232"/>
      <c r="Q72" s="201" t="s">
        <v>557</v>
      </c>
      <c r="R72" s="233"/>
      <c r="S72" s="339" t="s">
        <v>557</v>
      </c>
      <c r="T72" s="232"/>
      <c r="U72" s="201" t="s">
        <v>557</v>
      </c>
      <c r="V72" s="233"/>
    </row>
    <row r="73" spans="1:22" ht="12.75">
      <c r="A73" s="308" t="s">
        <v>198</v>
      </c>
      <c r="B73" s="313">
        <v>260</v>
      </c>
      <c r="C73" s="340" t="s">
        <v>557</v>
      </c>
      <c r="D73" s="232"/>
      <c r="E73" s="201" t="s">
        <v>557</v>
      </c>
      <c r="F73" s="233"/>
      <c r="G73" s="340" t="s">
        <v>557</v>
      </c>
      <c r="H73" s="320">
        <f t="shared" si="3"/>
        <v>0</v>
      </c>
      <c r="I73" s="201" t="s">
        <v>557</v>
      </c>
      <c r="J73" s="368">
        <f t="shared" si="4"/>
        <v>0</v>
      </c>
      <c r="K73" s="340" t="s">
        <v>557</v>
      </c>
      <c r="L73" s="232"/>
      <c r="M73" s="201" t="s">
        <v>557</v>
      </c>
      <c r="N73" s="233"/>
      <c r="O73" s="340" t="s">
        <v>557</v>
      </c>
      <c r="P73" s="232"/>
      <c r="Q73" s="201" t="s">
        <v>557</v>
      </c>
      <c r="R73" s="233"/>
      <c r="S73" s="340" t="s">
        <v>557</v>
      </c>
      <c r="T73" s="232"/>
      <c r="U73" s="201" t="s">
        <v>557</v>
      </c>
      <c r="V73" s="233"/>
    </row>
    <row r="74" spans="1:22" ht="12.75">
      <c r="A74" s="309" t="s">
        <v>199</v>
      </c>
      <c r="B74" s="336">
        <v>270</v>
      </c>
      <c r="C74" s="338" t="s">
        <v>557</v>
      </c>
      <c r="D74" s="232"/>
      <c r="E74" s="201" t="s">
        <v>557</v>
      </c>
      <c r="F74" s="233"/>
      <c r="G74" s="338" t="s">
        <v>557</v>
      </c>
      <c r="H74" s="320">
        <f t="shared" si="3"/>
        <v>0</v>
      </c>
      <c r="I74" s="201" t="s">
        <v>557</v>
      </c>
      <c r="J74" s="368">
        <f t="shared" si="4"/>
        <v>0</v>
      </c>
      <c r="K74" s="338" t="s">
        <v>557</v>
      </c>
      <c r="L74" s="232"/>
      <c r="M74" s="201" t="s">
        <v>557</v>
      </c>
      <c r="N74" s="233"/>
      <c r="O74" s="338" t="s">
        <v>557</v>
      </c>
      <c r="P74" s="232"/>
      <c r="Q74" s="201" t="s">
        <v>557</v>
      </c>
      <c r="R74" s="233"/>
      <c r="S74" s="338" t="s">
        <v>557</v>
      </c>
      <c r="T74" s="232"/>
      <c r="U74" s="201" t="s">
        <v>557</v>
      </c>
      <c r="V74" s="233"/>
    </row>
    <row r="75" spans="1:22" ht="12.75">
      <c r="A75" s="267" t="s">
        <v>560</v>
      </c>
      <c r="B75" s="313">
        <v>280</v>
      </c>
      <c r="C75" s="339"/>
      <c r="D75" s="303"/>
      <c r="E75" s="320"/>
      <c r="F75" s="304"/>
      <c r="G75" s="340">
        <f>K75+O75+S75</f>
        <v>0</v>
      </c>
      <c r="H75" s="320">
        <f t="shared" si="3"/>
        <v>0</v>
      </c>
      <c r="I75" s="320">
        <f>M75+Q75+U75</f>
        <v>0</v>
      </c>
      <c r="J75" s="368">
        <f t="shared" si="4"/>
        <v>0</v>
      </c>
      <c r="K75" s="339"/>
      <c r="L75" s="303"/>
      <c r="M75" s="320"/>
      <c r="N75" s="304"/>
      <c r="O75" s="339"/>
      <c r="P75" s="303"/>
      <c r="Q75" s="320"/>
      <c r="R75" s="304"/>
      <c r="S75" s="339"/>
      <c r="T75" s="303"/>
      <c r="U75" s="320"/>
      <c r="V75" s="304"/>
    </row>
    <row r="76" spans="1:22" ht="12.75">
      <c r="A76" s="310" t="s">
        <v>561</v>
      </c>
      <c r="B76" s="313"/>
      <c r="C76" s="339"/>
      <c r="D76" s="303"/>
      <c r="E76" s="303"/>
      <c r="F76" s="321"/>
      <c r="G76" s="340">
        <f aca="true" t="shared" si="5" ref="G76:G81">K76+O76+S76</f>
        <v>0</v>
      </c>
      <c r="H76" s="320">
        <f aca="true" t="shared" si="6" ref="H76:H86">L76+P76+T76</f>
        <v>0</v>
      </c>
      <c r="I76" s="320">
        <f aca="true" t="shared" si="7" ref="I76:I81">M76+Q76+U76</f>
        <v>0</v>
      </c>
      <c r="J76" s="368">
        <f aca="true" t="shared" si="8" ref="J76:J86">N76+R76+V76</f>
        <v>0</v>
      </c>
      <c r="K76" s="339"/>
      <c r="L76" s="303"/>
      <c r="M76" s="303"/>
      <c r="N76" s="321"/>
      <c r="O76" s="339"/>
      <c r="P76" s="303"/>
      <c r="Q76" s="303"/>
      <c r="R76" s="321"/>
      <c r="S76" s="339"/>
      <c r="T76" s="303"/>
      <c r="U76" s="303"/>
      <c r="V76" s="321"/>
    </row>
    <row r="77" spans="1:22" ht="52.5">
      <c r="A77" s="306" t="s">
        <v>200</v>
      </c>
      <c r="B77" s="336">
        <v>290</v>
      </c>
      <c r="C77" s="338"/>
      <c r="D77" s="232"/>
      <c r="E77" s="232"/>
      <c r="F77" s="319"/>
      <c r="G77" s="340">
        <f t="shared" si="5"/>
        <v>0</v>
      </c>
      <c r="H77" s="320">
        <f t="shared" si="6"/>
        <v>0</v>
      </c>
      <c r="I77" s="320">
        <f t="shared" si="7"/>
        <v>0</v>
      </c>
      <c r="J77" s="368">
        <f t="shared" si="8"/>
        <v>0</v>
      </c>
      <c r="K77" s="338"/>
      <c r="L77" s="232"/>
      <c r="M77" s="232"/>
      <c r="N77" s="319"/>
      <c r="O77" s="338"/>
      <c r="P77" s="232"/>
      <c r="Q77" s="232"/>
      <c r="R77" s="319"/>
      <c r="S77" s="338"/>
      <c r="T77" s="232"/>
      <c r="U77" s="232"/>
      <c r="V77" s="319"/>
    </row>
    <row r="78" spans="1:22" ht="12.75">
      <c r="A78" s="307" t="s">
        <v>562</v>
      </c>
      <c r="B78" s="313">
        <v>300</v>
      </c>
      <c r="C78" s="339"/>
      <c r="D78" s="303"/>
      <c r="E78" s="303"/>
      <c r="F78" s="321"/>
      <c r="G78" s="340">
        <f t="shared" si="5"/>
        <v>0</v>
      </c>
      <c r="H78" s="320">
        <f t="shared" si="6"/>
        <v>0</v>
      </c>
      <c r="I78" s="320">
        <f t="shared" si="7"/>
        <v>0</v>
      </c>
      <c r="J78" s="368">
        <f t="shared" si="8"/>
        <v>0</v>
      </c>
      <c r="K78" s="339"/>
      <c r="L78" s="303"/>
      <c r="M78" s="303"/>
      <c r="N78" s="321"/>
      <c r="O78" s="339"/>
      <c r="P78" s="303"/>
      <c r="Q78" s="303"/>
      <c r="R78" s="321"/>
      <c r="S78" s="339"/>
      <c r="T78" s="303"/>
      <c r="U78" s="303"/>
      <c r="V78" s="321"/>
    </row>
    <row r="79" spans="1:22" ht="26.25">
      <c r="A79" s="308" t="s">
        <v>201</v>
      </c>
      <c r="B79" s="313">
        <v>310</v>
      </c>
      <c r="C79" s="339"/>
      <c r="D79" s="303"/>
      <c r="E79" s="320"/>
      <c r="F79" s="304"/>
      <c r="G79" s="340">
        <f t="shared" si="5"/>
        <v>0</v>
      </c>
      <c r="H79" s="320">
        <f t="shared" si="6"/>
        <v>0</v>
      </c>
      <c r="I79" s="320">
        <f t="shared" si="7"/>
        <v>0</v>
      </c>
      <c r="J79" s="368">
        <f t="shared" si="8"/>
        <v>0</v>
      </c>
      <c r="K79" s="339"/>
      <c r="L79" s="303"/>
      <c r="M79" s="320"/>
      <c r="N79" s="304"/>
      <c r="O79" s="339"/>
      <c r="P79" s="303"/>
      <c r="Q79" s="320"/>
      <c r="R79" s="304"/>
      <c r="S79" s="339"/>
      <c r="T79" s="303"/>
      <c r="U79" s="320"/>
      <c r="V79" s="304"/>
    </row>
    <row r="80" spans="1:22" ht="26.25">
      <c r="A80" s="308" t="s">
        <v>202</v>
      </c>
      <c r="B80" s="313">
        <v>320</v>
      </c>
      <c r="C80" s="339"/>
      <c r="D80" s="303"/>
      <c r="E80" s="303"/>
      <c r="F80" s="321"/>
      <c r="G80" s="340">
        <f t="shared" si="5"/>
        <v>0</v>
      </c>
      <c r="H80" s="320">
        <f t="shared" si="6"/>
        <v>0</v>
      </c>
      <c r="I80" s="320">
        <f t="shared" si="7"/>
        <v>0</v>
      </c>
      <c r="J80" s="368">
        <f t="shared" si="8"/>
        <v>0</v>
      </c>
      <c r="K80" s="339"/>
      <c r="L80" s="303"/>
      <c r="M80" s="303"/>
      <c r="N80" s="321"/>
      <c r="O80" s="339"/>
      <c r="P80" s="303"/>
      <c r="Q80" s="303"/>
      <c r="R80" s="321"/>
      <c r="S80" s="339"/>
      <c r="T80" s="303"/>
      <c r="U80" s="303"/>
      <c r="V80" s="321"/>
    </row>
    <row r="81" spans="1:22" ht="39">
      <c r="A81" s="306" t="s">
        <v>203</v>
      </c>
      <c r="B81" s="336">
        <v>330</v>
      </c>
      <c r="C81" s="338"/>
      <c r="D81" s="232"/>
      <c r="E81" s="201"/>
      <c r="F81" s="319"/>
      <c r="G81" s="340">
        <f t="shared" si="5"/>
        <v>0</v>
      </c>
      <c r="H81" s="320">
        <f t="shared" si="6"/>
        <v>0</v>
      </c>
      <c r="I81" s="320">
        <f t="shared" si="7"/>
        <v>0</v>
      </c>
      <c r="J81" s="368">
        <f t="shared" si="8"/>
        <v>0</v>
      </c>
      <c r="K81" s="338"/>
      <c r="L81" s="232"/>
      <c r="M81" s="201"/>
      <c r="N81" s="319"/>
      <c r="O81" s="338"/>
      <c r="P81" s="232"/>
      <c r="Q81" s="201"/>
      <c r="R81" s="319"/>
      <c r="S81" s="338"/>
      <c r="T81" s="232"/>
      <c r="U81" s="201"/>
      <c r="V81" s="319"/>
    </row>
    <row r="82" spans="1:22" ht="26.25">
      <c r="A82" s="309" t="s">
        <v>204</v>
      </c>
      <c r="B82" s="336">
        <v>340</v>
      </c>
      <c r="C82" s="338" t="s">
        <v>563</v>
      </c>
      <c r="D82" s="232"/>
      <c r="E82" s="201" t="s">
        <v>563</v>
      </c>
      <c r="F82" s="233"/>
      <c r="G82" s="338" t="s">
        <v>563</v>
      </c>
      <c r="H82" s="320">
        <f t="shared" si="6"/>
        <v>0</v>
      </c>
      <c r="I82" s="201" t="s">
        <v>563</v>
      </c>
      <c r="J82" s="368">
        <f t="shared" si="8"/>
        <v>0</v>
      </c>
      <c r="K82" s="338" t="s">
        <v>563</v>
      </c>
      <c r="L82" s="232"/>
      <c r="M82" s="201" t="s">
        <v>563</v>
      </c>
      <c r="N82" s="233"/>
      <c r="O82" s="338" t="s">
        <v>563</v>
      </c>
      <c r="P82" s="232"/>
      <c r="Q82" s="201" t="s">
        <v>563</v>
      </c>
      <c r="R82" s="233"/>
      <c r="S82" s="338" t="s">
        <v>563</v>
      </c>
      <c r="T82" s="232"/>
      <c r="U82" s="201" t="s">
        <v>563</v>
      </c>
      <c r="V82" s="233"/>
    </row>
    <row r="83" spans="1:22" ht="12.75">
      <c r="A83" s="350" t="s">
        <v>205</v>
      </c>
      <c r="B83" s="313">
        <v>350</v>
      </c>
      <c r="C83" s="339"/>
      <c r="D83" s="303"/>
      <c r="E83" s="320"/>
      <c r="F83" s="304"/>
      <c r="G83" s="339"/>
      <c r="H83" s="320">
        <f t="shared" si="6"/>
        <v>0</v>
      </c>
      <c r="I83" s="320"/>
      <c r="J83" s="368">
        <f t="shared" si="8"/>
        <v>0</v>
      </c>
      <c r="K83" s="339"/>
      <c r="L83" s="303"/>
      <c r="M83" s="320"/>
      <c r="N83" s="304"/>
      <c r="O83" s="339"/>
      <c r="P83" s="303"/>
      <c r="Q83" s="320"/>
      <c r="R83" s="304"/>
      <c r="S83" s="339"/>
      <c r="T83" s="303"/>
      <c r="U83" s="320"/>
      <c r="V83" s="304"/>
    </row>
    <row r="84" spans="1:22" ht="12.75">
      <c r="A84" s="271" t="s">
        <v>564</v>
      </c>
      <c r="B84" s="313">
        <v>360</v>
      </c>
      <c r="C84" s="339" t="s">
        <v>563</v>
      </c>
      <c r="D84" s="303"/>
      <c r="E84" s="320" t="s">
        <v>563</v>
      </c>
      <c r="F84" s="304"/>
      <c r="G84" s="339" t="s">
        <v>563</v>
      </c>
      <c r="H84" s="320">
        <f t="shared" si="6"/>
        <v>0</v>
      </c>
      <c r="I84" s="320" t="s">
        <v>563</v>
      </c>
      <c r="J84" s="368">
        <f t="shared" si="8"/>
        <v>0</v>
      </c>
      <c r="K84" s="339" t="s">
        <v>563</v>
      </c>
      <c r="L84" s="303"/>
      <c r="M84" s="320" t="s">
        <v>563</v>
      </c>
      <c r="N84" s="304"/>
      <c r="O84" s="339" t="s">
        <v>563</v>
      </c>
      <c r="P84" s="303"/>
      <c r="Q84" s="320" t="s">
        <v>563</v>
      </c>
      <c r="R84" s="304"/>
      <c r="S84" s="339" t="s">
        <v>563</v>
      </c>
      <c r="T84" s="303"/>
      <c r="U84" s="320" t="s">
        <v>563</v>
      </c>
      <c r="V84" s="304"/>
    </row>
    <row r="85" spans="1:22" ht="26.25">
      <c r="A85" s="309" t="s">
        <v>586</v>
      </c>
      <c r="B85" s="336">
        <v>370</v>
      </c>
      <c r="C85" s="338"/>
      <c r="D85" s="232"/>
      <c r="E85" s="232"/>
      <c r="F85" s="319"/>
      <c r="G85" s="338"/>
      <c r="H85" s="320">
        <f t="shared" si="6"/>
        <v>0</v>
      </c>
      <c r="I85" s="232"/>
      <c r="J85" s="368">
        <f t="shared" si="8"/>
        <v>0</v>
      </c>
      <c r="K85" s="338"/>
      <c r="L85" s="232"/>
      <c r="M85" s="232"/>
      <c r="N85" s="319"/>
      <c r="O85" s="338"/>
      <c r="P85" s="232"/>
      <c r="Q85" s="232"/>
      <c r="R85" s="319"/>
      <c r="S85" s="338"/>
      <c r="T85" s="232"/>
      <c r="U85" s="232"/>
      <c r="V85" s="319"/>
    </row>
    <row r="86" spans="1:22" ht="13.5" thickBot="1">
      <c r="A86" s="274" t="s">
        <v>560</v>
      </c>
      <c r="B86" s="314">
        <v>380</v>
      </c>
      <c r="C86" s="322"/>
      <c r="D86" s="323"/>
      <c r="E86" s="324"/>
      <c r="F86" s="325"/>
      <c r="G86" s="322"/>
      <c r="H86" s="320">
        <f t="shared" si="6"/>
        <v>0</v>
      </c>
      <c r="I86" s="324"/>
      <c r="J86" s="368">
        <f t="shared" si="8"/>
        <v>0</v>
      </c>
      <c r="K86" s="322"/>
      <c r="L86" s="323"/>
      <c r="M86" s="324"/>
      <c r="N86" s="325"/>
      <c r="O86" s="322"/>
      <c r="P86" s="323"/>
      <c r="Q86" s="324"/>
      <c r="R86" s="325"/>
      <c r="S86" s="322"/>
      <c r="T86" s="323"/>
      <c r="U86" s="324"/>
      <c r="V86" s="325"/>
    </row>
    <row r="87" spans="1:22" ht="30.75" customHeight="1" thickBot="1">
      <c r="A87" s="842" t="s">
        <v>592</v>
      </c>
      <c r="B87" s="843"/>
      <c r="C87" s="341">
        <f>Лист6!C105-Лист7!C69-Лист7!C70-Лист7!C71-Лист7!C75</f>
        <v>0</v>
      </c>
      <c r="D87" s="328"/>
      <c r="E87" s="327">
        <f>Лист6!E105-Лист7!E69-Лист7!E70-Лист7!E71-Лист7!E75</f>
        <v>0</v>
      </c>
      <c r="F87" s="329"/>
      <c r="G87" s="341">
        <f>Лист6!F105-Лист7!G69-Лист7!G70-Лист7!G71-Лист7!G75</f>
        <v>0</v>
      </c>
      <c r="H87" s="328"/>
      <c r="I87" s="327">
        <f>Лист6!H105-Лист7!I69-Лист7!I70-Лист7!I71-Лист7!I75</f>
        <v>0</v>
      </c>
      <c r="J87" s="329"/>
      <c r="K87" s="341">
        <f>Лист6!I105-Лист7!K69-Лист7!K70-Лист7!K71-Лист7!K75</f>
        <v>0</v>
      </c>
      <c r="L87" s="328"/>
      <c r="M87" s="327">
        <f>Лист6!K105-Лист7!M69-Лист7!M70-Лист7!M71-Лист7!M75</f>
        <v>0</v>
      </c>
      <c r="N87" s="329"/>
      <c r="O87" s="341">
        <f>Лист6!L105-Лист7!O69-Лист7!O70-Лист7!O71-Лист7!O75</f>
        <v>0</v>
      </c>
      <c r="P87" s="328"/>
      <c r="Q87" s="327">
        <f>Лист6!N105-Лист7!Q69-Лист7!Q70-Лист7!Q71-Лист7!Q75</f>
        <v>0</v>
      </c>
      <c r="R87" s="329"/>
      <c r="S87" s="341">
        <f>Лист6!P105-Лист7!S69-Лист7!S70-Лист7!S71-Лист7!S75</f>
        <v>0</v>
      </c>
      <c r="T87" s="328"/>
      <c r="U87" s="327">
        <f>Лист6!R105-Лист7!U69-Лист7!U70-Лист7!U71-Лист7!U75</f>
        <v>0</v>
      </c>
      <c r="V87" s="329"/>
    </row>
    <row r="88" spans="1:22" ht="36.75" customHeight="1" thickBot="1">
      <c r="A88" s="842" t="s">
        <v>589</v>
      </c>
      <c r="B88" s="843"/>
      <c r="C88" s="342">
        <f>Лист6!C107-Лист7!C77-Лист7!C78-Лист7!C79-Лист7!C80-Лист7!C81-Лист7!C83-Лист7!C85-Лист7!C86</f>
        <v>0</v>
      </c>
      <c r="D88" s="331"/>
      <c r="E88" s="330">
        <f>Лист6!E107-Лист7!E77-Лист7!E78-Лист7!E79-Лист7!E80-Лист7!E81-Лист7!E83-Лист7!E85-Лист7!E86</f>
        <v>0</v>
      </c>
      <c r="F88" s="332"/>
      <c r="G88" s="342">
        <f>Лист6!F107-Лист7!G77-Лист7!G78-Лист7!G79-Лист7!G80-Лист7!G81-Лист7!G83-Лист7!G85-Лист7!G86</f>
        <v>0</v>
      </c>
      <c r="H88" s="331"/>
      <c r="I88" s="330">
        <f>Лист6!H107-Лист7!I77-Лист7!I78-Лист7!I79-Лист7!I80-Лист7!I81-Лист7!I83-Лист7!I85-Лист7!I86</f>
        <v>0</v>
      </c>
      <c r="J88" s="332"/>
      <c r="K88" s="342">
        <f>Лист6!I107-Лист7!K77-Лист7!K78-Лист7!K79-Лист7!K80-Лист7!K81-Лист7!K83-Лист7!K85-Лист7!K86</f>
        <v>0</v>
      </c>
      <c r="L88" s="331"/>
      <c r="M88" s="330">
        <f>Лист6!K107-Лист7!M77-Лист7!M78-Лист7!M79-Лист7!M80-Лист7!M81-Лист7!M83-Лист7!M85-Лист7!M86</f>
        <v>0</v>
      </c>
      <c r="N88" s="332"/>
      <c r="O88" s="342">
        <f>Лист6!L107-Лист7!O77-Лист7!O78-Лист7!O79-Лист7!O80-Лист7!O81-Лист7!O83-Лист7!O85-Лист7!O86</f>
        <v>0</v>
      </c>
      <c r="P88" s="331"/>
      <c r="Q88" s="330">
        <f>Лист6!N107-Лист7!Q77-Лист7!Q78-Лист7!Q79-Лист7!Q80-Лист7!Q81-Лист7!Q83-Лист7!Q85-Лист7!Q86</f>
        <v>0</v>
      </c>
      <c r="R88" s="332"/>
      <c r="S88" s="342">
        <f>Лист6!P107-Лист7!S77-Лист7!S78-Лист7!S79-Лист7!S80-Лист7!S81-Лист7!S83-Лист7!S85-Лист7!S86</f>
        <v>0</v>
      </c>
      <c r="T88" s="331"/>
      <c r="U88" s="330">
        <f>Лист6!R107-Лист7!U77-Лист7!U78-Лист7!U79-Лист7!U80-Лист7!U81-Лист7!U83-Лист7!U85-Лист7!U86</f>
        <v>0</v>
      </c>
      <c r="V88" s="332"/>
    </row>
    <row r="89" spans="1:22" ht="29.25" customHeight="1" thickBot="1">
      <c r="A89" s="844" t="s">
        <v>591</v>
      </c>
      <c r="B89" s="845"/>
      <c r="C89" s="343"/>
      <c r="D89" s="326">
        <f>Лист6!C106-SUM(D68:D75)</f>
        <v>0</v>
      </c>
      <c r="E89" s="328"/>
      <c r="F89" s="344">
        <f>Лист6!E106-SUM(F68:F75)</f>
        <v>0</v>
      </c>
      <c r="G89" s="343"/>
      <c r="H89" s="326">
        <f>Лист6!F106-SUM(H68:H75)</f>
        <v>0</v>
      </c>
      <c r="I89" s="328"/>
      <c r="J89" s="344">
        <f>Лист6!H106-SUM(J68:J75)</f>
        <v>0</v>
      </c>
      <c r="K89" s="343"/>
      <c r="L89" s="326">
        <f>Лист6!I106-SUM(L68:L75)</f>
        <v>0</v>
      </c>
      <c r="M89" s="328"/>
      <c r="N89" s="344">
        <f>Лист6!K106-SUM(N68:N75)</f>
        <v>0</v>
      </c>
      <c r="O89" s="343"/>
      <c r="P89" s="326">
        <f>Лист6!L106-SUM(P68:P75)</f>
        <v>0</v>
      </c>
      <c r="Q89" s="328"/>
      <c r="R89" s="344">
        <f>Лист6!N106-SUM(R68:R75)</f>
        <v>0</v>
      </c>
      <c r="S89" s="343"/>
      <c r="T89" s="326">
        <f>Лист6!P106-SUM(T68:T75)</f>
        <v>0</v>
      </c>
      <c r="U89" s="328"/>
      <c r="V89" s="344">
        <f>Лист6!R106-SUM(V68:V75)</f>
        <v>0</v>
      </c>
    </row>
    <row r="90" spans="1:22" ht="30.75" customHeight="1" thickBot="1">
      <c r="A90" s="844" t="s">
        <v>590</v>
      </c>
      <c r="B90" s="845"/>
      <c r="C90" s="345"/>
      <c r="D90" s="333">
        <f>Лист6!C108-SUM(D77:D86)</f>
        <v>0</v>
      </c>
      <c r="E90" s="324"/>
      <c r="F90" s="334">
        <f>Лист6!E108-SUM(F77:F86)</f>
        <v>0</v>
      </c>
      <c r="G90" s="345"/>
      <c r="H90" s="333">
        <f>Лист6!F108-SUM(H77:H86)</f>
        <v>0</v>
      </c>
      <c r="I90" s="324"/>
      <c r="J90" s="334">
        <f>Лист6!H108-SUM(J77:J86)</f>
        <v>0</v>
      </c>
      <c r="K90" s="345"/>
      <c r="L90" s="333">
        <f>Лист6!I108-SUM(L77:L86)</f>
        <v>0</v>
      </c>
      <c r="M90" s="324"/>
      <c r="N90" s="334">
        <f>Лист6!K108-SUM(N77:N86)</f>
        <v>0</v>
      </c>
      <c r="O90" s="345"/>
      <c r="P90" s="333">
        <f>Лист6!L108-SUM(P77:P86)</f>
        <v>0</v>
      </c>
      <c r="Q90" s="324"/>
      <c r="R90" s="334">
        <f>Лист6!N108-SUM(R77:R86)</f>
        <v>0</v>
      </c>
      <c r="S90" s="345"/>
      <c r="T90" s="333">
        <f>Лист6!P108-SUM(T77:T86)</f>
        <v>0</v>
      </c>
      <c r="U90" s="324"/>
      <c r="V90" s="334">
        <f>Лист6!R108-SUM(V77:V86)</f>
        <v>0</v>
      </c>
    </row>
  </sheetData>
  <mergeCells count="63">
    <mergeCell ref="A87:B87"/>
    <mergeCell ref="A88:B88"/>
    <mergeCell ref="A89:B89"/>
    <mergeCell ref="A90:B90"/>
    <mergeCell ref="Q64:R64"/>
    <mergeCell ref="S64:T64"/>
    <mergeCell ref="U64:V64"/>
    <mergeCell ref="A67:C67"/>
    <mergeCell ref="I64:J64"/>
    <mergeCell ref="K64:L64"/>
    <mergeCell ref="M64:N64"/>
    <mergeCell ref="O64:P64"/>
    <mergeCell ref="A64:B64"/>
    <mergeCell ref="C64:D64"/>
    <mergeCell ref="E64:F64"/>
    <mergeCell ref="G64:H64"/>
    <mergeCell ref="S32:V32"/>
    <mergeCell ref="S33:T33"/>
    <mergeCell ref="U33:V33"/>
    <mergeCell ref="C63:F63"/>
    <mergeCell ref="G63:J63"/>
    <mergeCell ref="K63:N63"/>
    <mergeCell ref="O63:R63"/>
    <mergeCell ref="S63:V63"/>
    <mergeCell ref="G4:H4"/>
    <mergeCell ref="I4:J4"/>
    <mergeCell ref="A4:B4"/>
    <mergeCell ref="C4:D4"/>
    <mergeCell ref="E4:F4"/>
    <mergeCell ref="G3:J3"/>
    <mergeCell ref="K3:N3"/>
    <mergeCell ref="O3:R3"/>
    <mergeCell ref="S3:V3"/>
    <mergeCell ref="C3:F3"/>
    <mergeCell ref="A27:B27"/>
    <mergeCell ref="A28:B28"/>
    <mergeCell ref="A29:B29"/>
    <mergeCell ref="K4:L4"/>
    <mergeCell ref="M4:N4"/>
    <mergeCell ref="O4:P4"/>
    <mergeCell ref="Q4:R4"/>
    <mergeCell ref="S4:T4"/>
    <mergeCell ref="U4:V4"/>
    <mergeCell ref="O32:R32"/>
    <mergeCell ref="A33:B33"/>
    <mergeCell ref="C33:D33"/>
    <mergeCell ref="E33:F33"/>
    <mergeCell ref="G33:H33"/>
    <mergeCell ref="I33:J33"/>
    <mergeCell ref="K33:L33"/>
    <mergeCell ref="M33:N33"/>
    <mergeCell ref="Q33:R33"/>
    <mergeCell ref="A36:C36"/>
    <mergeCell ref="A56:B56"/>
    <mergeCell ref="A7:C7"/>
    <mergeCell ref="C32:F32"/>
    <mergeCell ref="G32:J32"/>
    <mergeCell ref="K32:N32"/>
    <mergeCell ref="A30:B30"/>
    <mergeCell ref="A57:B57"/>
    <mergeCell ref="A58:B58"/>
    <mergeCell ref="A59:B59"/>
    <mergeCell ref="O33:P3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C18" sqref="C18"/>
    </sheetView>
  </sheetViews>
  <sheetFormatPr defaultColWidth="9.00390625" defaultRowHeight="12.75"/>
  <cols>
    <col min="1" max="1" width="27.00390625" style="4" customWidth="1"/>
    <col min="2" max="2" width="4.875" style="4" customWidth="1"/>
    <col min="3" max="3" width="13.625" style="4" customWidth="1"/>
    <col min="4" max="4" width="14.125" style="4" customWidth="1"/>
    <col min="5" max="5" width="10.125" style="4" customWidth="1"/>
    <col min="6" max="6" width="16.625" style="4" customWidth="1"/>
    <col min="7" max="14" width="9.125" style="4" customWidth="1"/>
  </cols>
  <sheetData>
    <row r="1" spans="5:6" ht="12.75">
      <c r="E1" s="104" t="s">
        <v>122</v>
      </c>
      <c r="F1" s="104"/>
    </row>
    <row r="2" spans="5:6" ht="12.75">
      <c r="E2" s="104" t="s">
        <v>123</v>
      </c>
      <c r="F2" s="104"/>
    </row>
    <row r="3" spans="5:6" ht="12.75">
      <c r="E3" s="104" t="s">
        <v>124</v>
      </c>
      <c r="F3" s="104"/>
    </row>
    <row r="5" spans="1:7" ht="15">
      <c r="A5" s="203" t="s">
        <v>125</v>
      </c>
      <c r="B5" s="204"/>
      <c r="C5" s="204"/>
      <c r="D5" s="204"/>
      <c r="E5" s="204"/>
      <c r="F5" s="204"/>
      <c r="G5" s="204"/>
    </row>
    <row r="6" spans="1:7" ht="15">
      <c r="A6" s="204"/>
      <c r="B6" s="205" t="s">
        <v>637</v>
      </c>
      <c r="C6" s="204"/>
      <c r="D6" s="204"/>
      <c r="E6" s="204"/>
      <c r="F6" s="204"/>
      <c r="G6" s="204"/>
    </row>
    <row r="7" spans="1:7" ht="13.5">
      <c r="A7" s="556" t="s">
        <v>126</v>
      </c>
      <c r="B7" s="487"/>
      <c r="C7" s="556"/>
      <c r="D7" s="556"/>
      <c r="E7" s="556"/>
      <c r="F7" s="556"/>
      <c r="G7" s="487"/>
    </row>
    <row r="8" spans="1:7" ht="14.25" thickBot="1">
      <c r="A8" s="487"/>
      <c r="B8" s="556" t="s">
        <v>127</v>
      </c>
      <c r="C8" s="556"/>
      <c r="D8" s="556"/>
      <c r="E8" s="556"/>
      <c r="F8" s="556"/>
      <c r="G8" s="4" t="s">
        <v>128</v>
      </c>
    </row>
    <row r="9" spans="1:7" ht="12.75">
      <c r="A9" s="7"/>
      <c r="B9" s="557"/>
      <c r="C9" s="206" t="s">
        <v>129</v>
      </c>
      <c r="D9" s="558" t="s">
        <v>130</v>
      </c>
      <c r="E9" s="224" t="s">
        <v>131</v>
      </c>
      <c r="F9" s="559"/>
      <c r="G9" s="557" t="s">
        <v>132</v>
      </c>
    </row>
    <row r="10" spans="1:7" ht="12.75">
      <c r="A10" s="68"/>
      <c r="B10" s="10" t="s">
        <v>281</v>
      </c>
      <c r="C10" s="210" t="s">
        <v>133</v>
      </c>
      <c r="D10" s="560"/>
      <c r="E10" s="561" t="s">
        <v>134</v>
      </c>
      <c r="F10" s="562"/>
      <c r="G10" s="10" t="s">
        <v>135</v>
      </c>
    </row>
    <row r="11" spans="1:7" ht="13.5" thickBot="1">
      <c r="A11" s="10" t="s">
        <v>136</v>
      </c>
      <c r="B11" s="10" t="s">
        <v>137</v>
      </c>
      <c r="C11" s="26"/>
      <c r="D11" s="563"/>
      <c r="E11" s="564"/>
      <c r="F11" s="564"/>
      <c r="G11" s="10" t="s">
        <v>138</v>
      </c>
    </row>
    <row r="12" spans="1:7" ht="13.5" thickBot="1">
      <c r="A12" s="68"/>
      <c r="B12" s="565"/>
      <c r="C12" s="566" t="s">
        <v>552</v>
      </c>
      <c r="D12" s="566" t="s">
        <v>553</v>
      </c>
      <c r="E12" s="566" t="s">
        <v>139</v>
      </c>
      <c r="F12" s="566" t="s">
        <v>140</v>
      </c>
      <c r="G12" s="565" t="s">
        <v>141</v>
      </c>
    </row>
    <row r="13" spans="1:7" ht="13.5" thickBot="1">
      <c r="A13" s="567"/>
      <c r="B13" s="589">
        <v>1</v>
      </c>
      <c r="C13" s="589">
        <v>2</v>
      </c>
      <c r="D13" s="589">
        <v>3</v>
      </c>
      <c r="E13" s="590">
        <v>4</v>
      </c>
      <c r="F13" s="591">
        <v>5</v>
      </c>
      <c r="G13" s="589">
        <v>6</v>
      </c>
    </row>
    <row r="14" spans="1:7" ht="24.75" customHeight="1">
      <c r="A14" s="216" t="s">
        <v>142</v>
      </c>
      <c r="B14" s="222" t="s">
        <v>399</v>
      </c>
      <c r="C14" s="534">
        <f>Лист28!C9</f>
        <v>0</v>
      </c>
      <c r="D14" s="535">
        <f>Лист28!D9</f>
        <v>0</v>
      </c>
      <c r="E14" s="535">
        <f>Лист28!E9</f>
        <v>0</v>
      </c>
      <c r="F14" s="535">
        <f>Лист28!F9</f>
        <v>0</v>
      </c>
      <c r="G14" s="536">
        <f>Лист28!G9</f>
        <v>0</v>
      </c>
    </row>
    <row r="15" spans="1:7" ht="24.75" customHeight="1">
      <c r="A15" s="216" t="s">
        <v>143</v>
      </c>
      <c r="B15" s="222" t="s">
        <v>401</v>
      </c>
      <c r="C15" s="523">
        <f>Лист28!C10</f>
        <v>0</v>
      </c>
      <c r="D15" s="81">
        <f>Лист28!D10</f>
        <v>0</v>
      </c>
      <c r="E15" s="81">
        <f>Лист28!E10</f>
        <v>0</v>
      </c>
      <c r="F15" s="81">
        <f>Лист28!F10</f>
        <v>0</v>
      </c>
      <c r="G15" s="642">
        <f>Лист28!G10</f>
        <v>0</v>
      </c>
    </row>
    <row r="16" spans="1:7" ht="24.75" customHeight="1">
      <c r="A16" s="216" t="s">
        <v>459</v>
      </c>
      <c r="B16" s="222" t="s">
        <v>405</v>
      </c>
      <c r="C16" s="523">
        <f>Лист28!C11</f>
        <v>0</v>
      </c>
      <c r="D16" s="81">
        <f>Лист28!D11</f>
        <v>0</v>
      </c>
      <c r="E16" s="81">
        <f>Лист28!E11</f>
        <v>0</v>
      </c>
      <c r="F16" s="81">
        <f>Лист28!F11</f>
        <v>0</v>
      </c>
      <c r="G16" s="642">
        <f>Лист28!G11</f>
        <v>0</v>
      </c>
    </row>
    <row r="17" spans="1:7" ht="24.75" customHeight="1">
      <c r="A17" s="216" t="s">
        <v>144</v>
      </c>
      <c r="B17" s="222" t="s">
        <v>407</v>
      </c>
      <c r="C17" s="523">
        <f>Лист28!C12</f>
        <v>0</v>
      </c>
      <c r="D17" s="81">
        <f>Лист28!D12</f>
        <v>0</v>
      </c>
      <c r="E17" s="81">
        <f>Лист28!E12</f>
        <v>0</v>
      </c>
      <c r="F17" s="81">
        <f>Лист28!F12</f>
        <v>0</v>
      </c>
      <c r="G17" s="642">
        <f>Лист28!G12</f>
        <v>0</v>
      </c>
    </row>
    <row r="18" spans="1:7" ht="24.75" customHeight="1">
      <c r="A18" s="216" t="s">
        <v>145</v>
      </c>
      <c r="B18" s="222" t="s">
        <v>146</v>
      </c>
      <c r="C18" s="523">
        <f>Лист28!C13</f>
        <v>0</v>
      </c>
      <c r="D18" s="81">
        <f>Лист28!D13</f>
        <v>0</v>
      </c>
      <c r="E18" s="81">
        <f>Лист28!E13</f>
        <v>0</v>
      </c>
      <c r="F18" s="81">
        <f>Лист28!F13</f>
        <v>0</v>
      </c>
      <c r="G18" s="642">
        <f>Лист28!G13</f>
        <v>0</v>
      </c>
    </row>
    <row r="19" spans="1:7" ht="24.75" customHeight="1">
      <c r="A19" s="216" t="s">
        <v>147</v>
      </c>
      <c r="B19" s="222" t="s">
        <v>409</v>
      </c>
      <c r="C19" s="523">
        <f>Лист28!C14</f>
        <v>0</v>
      </c>
      <c r="D19" s="81">
        <f>Лист28!D14</f>
        <v>0</v>
      </c>
      <c r="E19" s="81">
        <f>Лист28!E14</f>
        <v>0</v>
      </c>
      <c r="F19" s="81">
        <f>Лист28!F14</f>
        <v>0</v>
      </c>
      <c r="G19" s="642">
        <f>Лист28!G14</f>
        <v>0</v>
      </c>
    </row>
    <row r="20" spans="1:7" ht="24.75" customHeight="1">
      <c r="A20" s="216" t="s">
        <v>148</v>
      </c>
      <c r="B20" s="222" t="s">
        <v>547</v>
      </c>
      <c r="C20" s="523">
        <f>Лист28!C15</f>
        <v>0</v>
      </c>
      <c r="D20" s="81">
        <f>Лист28!D15</f>
        <v>0</v>
      </c>
      <c r="E20" s="81">
        <f>Лист28!E15</f>
        <v>0</v>
      </c>
      <c r="F20" s="81">
        <f>Лист28!F15</f>
        <v>0</v>
      </c>
      <c r="G20" s="642">
        <f>Лист28!G15</f>
        <v>0</v>
      </c>
    </row>
    <row r="21" spans="1:14" s="483" customFormat="1" ht="24.75" customHeight="1">
      <c r="A21" s="227" t="s">
        <v>159</v>
      </c>
      <c r="B21" s="596" t="s">
        <v>412</v>
      </c>
      <c r="C21" s="523">
        <f>Лист28!C16</f>
        <v>0</v>
      </c>
      <c r="D21" s="81">
        <f>Лист28!D16</f>
        <v>0</v>
      </c>
      <c r="E21" s="81">
        <f>Лист28!E16</f>
        <v>0</v>
      </c>
      <c r="F21" s="81">
        <f>Лист28!F16</f>
        <v>0</v>
      </c>
      <c r="G21" s="642">
        <f>Лист28!G16</f>
        <v>0</v>
      </c>
      <c r="H21" s="574"/>
      <c r="I21" s="574"/>
      <c r="J21" s="574"/>
      <c r="K21" s="574"/>
      <c r="L21" s="574"/>
      <c r="M21" s="574"/>
      <c r="N21" s="574"/>
    </row>
    <row r="22" spans="1:7" ht="24.75" customHeight="1">
      <c r="A22" s="216" t="s">
        <v>149</v>
      </c>
      <c r="B22" s="222" t="s">
        <v>414</v>
      </c>
      <c r="C22" s="523">
        <f>Лист28!C17</f>
        <v>0</v>
      </c>
      <c r="D22" s="81">
        <f>Лист28!D17</f>
        <v>0</v>
      </c>
      <c r="E22" s="81">
        <f>Лист28!E17</f>
        <v>0</v>
      </c>
      <c r="F22" s="81">
        <f>Лист28!F17</f>
        <v>0</v>
      </c>
      <c r="G22" s="642">
        <f>Лист28!G17</f>
        <v>0</v>
      </c>
    </row>
    <row r="23" spans="1:14" s="483" customFormat="1" ht="24.75" customHeight="1">
      <c r="A23" s="227" t="s">
        <v>160</v>
      </c>
      <c r="B23" s="596" t="s">
        <v>420</v>
      </c>
      <c r="C23" s="523">
        <f>Лист28!C18</f>
        <v>0</v>
      </c>
      <c r="D23" s="81">
        <f>Лист28!D18</f>
        <v>0</v>
      </c>
      <c r="E23" s="81">
        <f>Лист28!E18</f>
        <v>0</v>
      </c>
      <c r="F23" s="81">
        <f>Лист28!F18</f>
        <v>0</v>
      </c>
      <c r="G23" s="642">
        <f>Лист28!G18</f>
        <v>0</v>
      </c>
      <c r="H23" s="574"/>
      <c r="I23" s="574"/>
      <c r="J23" s="574"/>
      <c r="K23" s="574"/>
      <c r="L23" s="574"/>
      <c r="M23" s="574"/>
      <c r="N23" s="574"/>
    </row>
    <row r="24" spans="1:7" ht="24.75" customHeight="1">
      <c r="A24" s="109" t="s">
        <v>150</v>
      </c>
      <c r="B24" s="362" t="s">
        <v>639</v>
      </c>
      <c r="C24" s="523">
        <f>Лист28!C19</f>
        <v>0</v>
      </c>
      <c r="D24" s="81">
        <f>Лист28!D19</f>
        <v>0</v>
      </c>
      <c r="E24" s="81">
        <f>Лист28!E19</f>
        <v>0</v>
      </c>
      <c r="F24" s="81">
        <f>Лист28!F19</f>
        <v>0</v>
      </c>
      <c r="G24" s="642">
        <f>Лист28!G19</f>
        <v>0</v>
      </c>
    </row>
    <row r="25" spans="1:14" s="483" customFormat="1" ht="24.75" customHeight="1">
      <c r="A25" s="227" t="s">
        <v>161</v>
      </c>
      <c r="B25" s="596" t="s">
        <v>422</v>
      </c>
      <c r="C25" s="523">
        <f>Лист28!C20</f>
        <v>0</v>
      </c>
      <c r="D25" s="81">
        <f>Лист28!D20</f>
        <v>0</v>
      </c>
      <c r="E25" s="81">
        <f>Лист28!E20</f>
        <v>0</v>
      </c>
      <c r="F25" s="81">
        <f>Лист28!F20</f>
        <v>0</v>
      </c>
      <c r="G25" s="642">
        <f>Лист28!G20</f>
        <v>0</v>
      </c>
      <c r="H25" s="574"/>
      <c r="I25" s="574"/>
      <c r="J25" s="574"/>
      <c r="K25" s="574"/>
      <c r="L25" s="574"/>
      <c r="M25" s="574"/>
      <c r="N25" s="574"/>
    </row>
    <row r="26" spans="1:7" ht="24.75" customHeight="1">
      <c r="A26" s="109" t="s">
        <v>151</v>
      </c>
      <c r="B26" s="362" t="s">
        <v>469</v>
      </c>
      <c r="C26" s="523">
        <f>Лист28!C21</f>
        <v>0</v>
      </c>
      <c r="D26" s="81">
        <f>Лист28!D21</f>
        <v>0</v>
      </c>
      <c r="E26" s="81">
        <f>Лист28!E21</f>
        <v>0</v>
      </c>
      <c r="F26" s="81">
        <f>Лист28!F21</f>
        <v>0</v>
      </c>
      <c r="G26" s="642">
        <f>Лист28!G21</f>
        <v>0</v>
      </c>
    </row>
    <row r="27" spans="1:7" ht="24.75" customHeight="1" thickBot="1">
      <c r="A27" s="644" t="s">
        <v>152</v>
      </c>
      <c r="B27" s="225" t="s">
        <v>472</v>
      </c>
      <c r="C27" s="649">
        <f>Лист28!C22</f>
        <v>0</v>
      </c>
      <c r="D27" s="650">
        <f>Лист28!D22</f>
        <v>0</v>
      </c>
      <c r="E27" s="650">
        <f>Лист28!E22</f>
        <v>0</v>
      </c>
      <c r="F27" s="650">
        <f>Лист28!F22</f>
        <v>0</v>
      </c>
      <c r="G27" s="651">
        <f>Лист28!G22</f>
        <v>0</v>
      </c>
    </row>
    <row r="28" spans="1:7" ht="12.75">
      <c r="A28" s="114"/>
      <c r="B28" s="26"/>
      <c r="C28" s="578"/>
      <c r="D28" s="579"/>
      <c r="E28" s="127" t="s">
        <v>153</v>
      </c>
      <c r="F28" s="580"/>
      <c r="G28" s="608"/>
    </row>
    <row r="29" spans="1:7" ht="15">
      <c r="A29" s="645"/>
      <c r="B29" s="582"/>
      <c r="C29" s="570"/>
      <c r="D29" s="570"/>
      <c r="E29" s="134" t="s">
        <v>552</v>
      </c>
      <c r="F29" s="583" t="s">
        <v>154</v>
      </c>
      <c r="G29" s="602"/>
    </row>
    <row r="30" spans="1:7" ht="68.25" customHeight="1">
      <c r="A30" s="504" t="s">
        <v>162</v>
      </c>
      <c r="B30" s="78" t="s">
        <v>473</v>
      </c>
      <c r="C30" s="81">
        <f>Лист28!C25</f>
        <v>0</v>
      </c>
      <c r="D30" s="81">
        <f>Лист28!D25</f>
        <v>0</v>
      </c>
      <c r="E30" s="81">
        <f>Лист28!E25</f>
        <v>0</v>
      </c>
      <c r="F30" s="81">
        <f>Лист28!F25</f>
        <v>0</v>
      </c>
      <c r="G30" s="642">
        <f>Лист28!G25</f>
        <v>0</v>
      </c>
    </row>
    <row r="31" spans="1:7" ht="24.75" customHeight="1">
      <c r="A31" s="127" t="s">
        <v>155</v>
      </c>
      <c r="B31" s="78" t="s">
        <v>475</v>
      </c>
      <c r="C31" s="81">
        <f>Лист28!C26</f>
        <v>0</v>
      </c>
      <c r="D31" s="81">
        <f>Лист28!D26</f>
        <v>0</v>
      </c>
      <c r="E31" s="81">
        <f>Лист28!E26</f>
        <v>0</v>
      </c>
      <c r="F31" s="81">
        <f>Лист28!F26</f>
        <v>0</v>
      </c>
      <c r="G31" s="642">
        <f>Лист28!G26</f>
        <v>0</v>
      </c>
    </row>
    <row r="32" spans="1:7" ht="24.75" customHeight="1">
      <c r="A32" s="127" t="s">
        <v>165</v>
      </c>
      <c r="B32" s="78" t="s">
        <v>476</v>
      </c>
      <c r="C32" s="81">
        <f>Лист28!C27</f>
        <v>0</v>
      </c>
      <c r="D32" s="81">
        <f>Лист28!D27</f>
        <v>0</v>
      </c>
      <c r="E32" s="81">
        <f>Лист28!E27</f>
        <v>0</v>
      </c>
      <c r="F32" s="81">
        <f>Лист28!F27</f>
        <v>0</v>
      </c>
      <c r="G32" s="642">
        <f>Лист28!G27</f>
        <v>0</v>
      </c>
    </row>
    <row r="33" spans="1:7" ht="24.75" customHeight="1">
      <c r="A33" s="501" t="s">
        <v>163</v>
      </c>
      <c r="B33" s="78" t="s">
        <v>428</v>
      </c>
      <c r="C33" s="81">
        <f>Лист28!C28</f>
        <v>0</v>
      </c>
      <c r="D33" s="81">
        <f>Лист28!D28</f>
        <v>0</v>
      </c>
      <c r="E33" s="81">
        <f>Лист28!E28</f>
        <v>0</v>
      </c>
      <c r="F33" s="81">
        <f>Лист28!F28</f>
        <v>0</v>
      </c>
      <c r="G33" s="642">
        <f>Лист28!G28</f>
        <v>0</v>
      </c>
    </row>
    <row r="34" spans="1:7" ht="24.75" customHeight="1">
      <c r="A34" s="127" t="s">
        <v>156</v>
      </c>
      <c r="B34" s="78" t="s">
        <v>430</v>
      </c>
      <c r="C34" s="81">
        <f>Лист28!C29</f>
        <v>0</v>
      </c>
      <c r="D34" s="81">
        <f>Лист28!D29</f>
        <v>0</v>
      </c>
      <c r="E34" s="81">
        <f>Лист28!E29</f>
        <v>0</v>
      </c>
      <c r="F34" s="81">
        <f>Лист28!F29</f>
        <v>0</v>
      </c>
      <c r="G34" s="642">
        <f>Лист28!G29</f>
        <v>0</v>
      </c>
    </row>
    <row r="35" spans="1:7" ht="24.75" customHeight="1">
      <c r="A35" s="646" t="s">
        <v>164</v>
      </c>
      <c r="B35" s="78" t="s">
        <v>480</v>
      </c>
      <c r="C35" s="81">
        <f>Лист28!C30</f>
        <v>0</v>
      </c>
      <c r="D35" s="81">
        <f>Лист28!D30</f>
        <v>0</v>
      </c>
      <c r="E35" s="81">
        <f>Лист28!E30</f>
        <v>0</v>
      </c>
      <c r="F35" s="81">
        <f>Лист28!F30</f>
        <v>0</v>
      </c>
      <c r="G35" s="642">
        <f>Лист28!G30</f>
        <v>0</v>
      </c>
    </row>
    <row r="36" spans="1:7" ht="24.75" customHeight="1" thickBot="1">
      <c r="A36" s="647" t="s">
        <v>157</v>
      </c>
      <c r="B36" s="648" t="s">
        <v>481</v>
      </c>
      <c r="C36" s="193">
        <f>Лист28!C31</f>
        <v>0</v>
      </c>
      <c r="D36" s="193">
        <f>Лист28!D31</f>
        <v>0</v>
      </c>
      <c r="E36" s="193">
        <f>Лист28!E31</f>
        <v>0</v>
      </c>
      <c r="F36" s="193">
        <f>Лист28!F31</f>
        <v>0</v>
      </c>
      <c r="G36" s="643">
        <f>Лист28!G31</f>
        <v>0</v>
      </c>
    </row>
    <row r="37" spans="1:7" ht="13.5">
      <c r="A37" s="34"/>
      <c r="B37" s="26"/>
      <c r="C37" s="220"/>
      <c r="D37" s="220"/>
      <c r="E37" s="220"/>
      <c r="F37" s="220"/>
      <c r="G37" s="35"/>
    </row>
    <row r="38" spans="1:7" ht="12.75">
      <c r="A38" s="4" t="s">
        <v>489</v>
      </c>
      <c r="B38" s="26"/>
      <c r="C38" s="296"/>
      <c r="D38" s="35" t="s">
        <v>158</v>
      </c>
      <c r="E38" s="296"/>
      <c r="F38" s="296"/>
      <c r="G38" s="296"/>
    </row>
    <row r="39" spans="3:7" ht="12.75">
      <c r="C39" s="35"/>
      <c r="D39" s="35"/>
      <c r="E39" s="35"/>
      <c r="F39" s="35"/>
      <c r="G39" s="35"/>
    </row>
    <row r="40" spans="3:7" ht="12.75">
      <c r="C40" s="35"/>
      <c r="D40" s="35"/>
      <c r="E40" s="35"/>
      <c r="F40" s="35"/>
      <c r="G40" s="35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A1">
      <selection activeCell="A1" sqref="A1"/>
    </sheetView>
  </sheetViews>
  <sheetFormatPr defaultColWidth="9.00390625" defaultRowHeight="12.75"/>
  <cols>
    <col min="1" max="1" width="16.625" style="4" customWidth="1"/>
    <col min="2" max="2" width="4.00390625" style="4" customWidth="1"/>
    <col min="3" max="3" width="5.875" style="4" customWidth="1"/>
    <col min="4" max="4" width="4.50390625" style="4" customWidth="1"/>
    <col min="5" max="5" width="5.50390625" style="4" customWidth="1"/>
    <col min="6" max="6" width="5.875" style="4" customWidth="1"/>
    <col min="7" max="7" width="5.50390625" style="4" customWidth="1"/>
    <col min="8" max="8" width="6.375" style="4" customWidth="1"/>
    <col min="9" max="9" width="5.375" style="4" customWidth="1"/>
    <col min="10" max="10" width="5.00390625" style="4" customWidth="1"/>
    <col min="11" max="11" width="6.50390625" style="4" customWidth="1"/>
    <col min="12" max="12" width="5.125" style="4" customWidth="1"/>
    <col min="13" max="13" width="5.625" style="4" customWidth="1"/>
    <col min="14" max="14" width="4.875" style="4" customWidth="1"/>
    <col min="15" max="15" width="5.50390625" style="4" customWidth="1"/>
    <col min="16" max="16" width="5.625" style="4" customWidth="1"/>
    <col min="17" max="17" width="5.50390625" style="4" customWidth="1"/>
    <col min="18" max="18" width="6.125" style="4" customWidth="1"/>
    <col min="19" max="19" width="5.50390625" style="4" customWidth="1"/>
    <col min="20" max="20" width="5.125" style="4" customWidth="1"/>
    <col min="21" max="22" width="6.00390625" style="4" customWidth="1"/>
    <col min="23" max="23" width="6.125" style="4" customWidth="1"/>
    <col min="24" max="24" width="5.625" style="4" customWidth="1"/>
    <col min="25" max="25" width="5.375" style="4" customWidth="1"/>
    <col min="26" max="26" width="5.875" style="4" customWidth="1"/>
    <col min="27" max="27" width="6.375" style="4" customWidth="1"/>
    <col min="28" max="39" width="9.125" style="4" customWidth="1"/>
  </cols>
  <sheetData>
    <row r="1" spans="1:7" ht="13.5">
      <c r="A1" s="556" t="s">
        <v>126</v>
      </c>
      <c r="B1" s="487"/>
      <c r="C1" s="556"/>
      <c r="D1" s="556"/>
      <c r="E1" s="556"/>
      <c r="F1" s="556"/>
      <c r="G1" s="487"/>
    </row>
    <row r="2" spans="1:7" ht="14.25" thickBot="1">
      <c r="A2" s="487"/>
      <c r="B2" s="556" t="s">
        <v>127</v>
      </c>
      <c r="C2" s="556"/>
      <c r="D2" s="556"/>
      <c r="E2" s="556"/>
      <c r="F2" s="556"/>
      <c r="G2" s="4" t="s">
        <v>128</v>
      </c>
    </row>
    <row r="3" spans="1:27" ht="14.25" thickBot="1">
      <c r="A3" s="487"/>
      <c r="B3" s="556"/>
      <c r="C3" s="864" t="s">
        <v>638</v>
      </c>
      <c r="D3" s="865"/>
      <c r="E3" s="865"/>
      <c r="F3" s="865"/>
      <c r="G3" s="866"/>
      <c r="H3" s="857" t="s">
        <v>625</v>
      </c>
      <c r="I3" s="858"/>
      <c r="J3" s="858"/>
      <c r="K3" s="858"/>
      <c r="L3" s="859"/>
      <c r="M3" s="857" t="s">
        <v>626</v>
      </c>
      <c r="N3" s="858"/>
      <c r="O3" s="858"/>
      <c r="P3" s="858"/>
      <c r="Q3" s="859"/>
      <c r="R3" s="857" t="s">
        <v>601</v>
      </c>
      <c r="S3" s="858"/>
      <c r="T3" s="858"/>
      <c r="U3" s="858"/>
      <c r="V3" s="859"/>
      <c r="W3" s="857" t="s">
        <v>627</v>
      </c>
      <c r="X3" s="858"/>
      <c r="Y3" s="858"/>
      <c r="Z3" s="858"/>
      <c r="AA3" s="859"/>
    </row>
    <row r="4" spans="1:27" ht="12.75">
      <c r="A4" s="7"/>
      <c r="B4" s="206"/>
      <c r="C4" s="206" t="s">
        <v>129</v>
      </c>
      <c r="D4" s="558" t="s">
        <v>130</v>
      </c>
      <c r="E4" s="862" t="s">
        <v>182</v>
      </c>
      <c r="F4" s="863"/>
      <c r="G4" s="557" t="s">
        <v>132</v>
      </c>
      <c r="H4" s="206" t="s">
        <v>129</v>
      </c>
      <c r="I4" s="558" t="s">
        <v>130</v>
      </c>
      <c r="J4" s="862" t="s">
        <v>182</v>
      </c>
      <c r="K4" s="863"/>
      <c r="L4" s="557" t="s">
        <v>132</v>
      </c>
      <c r="M4" s="206" t="s">
        <v>129</v>
      </c>
      <c r="N4" s="558" t="s">
        <v>130</v>
      </c>
      <c r="O4" s="862" t="s">
        <v>182</v>
      </c>
      <c r="P4" s="863"/>
      <c r="Q4" s="557" t="s">
        <v>132</v>
      </c>
      <c r="R4" s="206" t="s">
        <v>129</v>
      </c>
      <c r="S4" s="558" t="s">
        <v>130</v>
      </c>
      <c r="T4" s="862" t="s">
        <v>182</v>
      </c>
      <c r="U4" s="863"/>
      <c r="V4" s="557" t="s">
        <v>132</v>
      </c>
      <c r="W4" s="206" t="s">
        <v>129</v>
      </c>
      <c r="X4" s="558" t="s">
        <v>130</v>
      </c>
      <c r="Y4" s="862" t="s">
        <v>182</v>
      </c>
      <c r="Z4" s="863"/>
      <c r="AA4" s="557" t="s">
        <v>132</v>
      </c>
    </row>
    <row r="5" spans="1:27" ht="12.75">
      <c r="A5" s="68"/>
      <c r="B5" s="210" t="s">
        <v>281</v>
      </c>
      <c r="C5" s="860" t="s">
        <v>166</v>
      </c>
      <c r="D5" s="861"/>
      <c r="E5" s="860" t="s">
        <v>181</v>
      </c>
      <c r="F5" s="861"/>
      <c r="G5" s="10" t="s">
        <v>187</v>
      </c>
      <c r="H5" s="860" t="s">
        <v>166</v>
      </c>
      <c r="I5" s="861"/>
      <c r="J5" s="860" t="s">
        <v>181</v>
      </c>
      <c r="K5" s="861"/>
      <c r="L5" s="10" t="s">
        <v>187</v>
      </c>
      <c r="M5" s="860" t="s">
        <v>166</v>
      </c>
      <c r="N5" s="861"/>
      <c r="O5" s="860" t="s">
        <v>181</v>
      </c>
      <c r="P5" s="861"/>
      <c r="Q5" s="10" t="s">
        <v>187</v>
      </c>
      <c r="R5" s="860" t="s">
        <v>166</v>
      </c>
      <c r="S5" s="861"/>
      <c r="T5" s="860" t="s">
        <v>181</v>
      </c>
      <c r="U5" s="861"/>
      <c r="V5" s="10" t="s">
        <v>187</v>
      </c>
      <c r="W5" s="860" t="s">
        <v>166</v>
      </c>
      <c r="X5" s="861"/>
      <c r="Y5" s="860" t="s">
        <v>181</v>
      </c>
      <c r="Z5" s="861"/>
      <c r="AA5" s="10" t="s">
        <v>187</v>
      </c>
    </row>
    <row r="6" spans="1:27" ht="13.5" thickBot="1">
      <c r="A6" s="10" t="s">
        <v>136</v>
      </c>
      <c r="B6" s="210" t="s">
        <v>137</v>
      </c>
      <c r="C6" s="210"/>
      <c r="D6" s="563"/>
      <c r="E6" s="819" t="s">
        <v>168</v>
      </c>
      <c r="F6" s="821"/>
      <c r="G6" s="10" t="s">
        <v>188</v>
      </c>
      <c r="H6" s="210"/>
      <c r="I6" s="563"/>
      <c r="J6" s="819" t="s">
        <v>168</v>
      </c>
      <c r="K6" s="821"/>
      <c r="L6" s="10" t="s">
        <v>188</v>
      </c>
      <c r="M6" s="210"/>
      <c r="N6" s="563"/>
      <c r="O6" s="819" t="s">
        <v>168</v>
      </c>
      <c r="P6" s="821"/>
      <c r="Q6" s="10" t="s">
        <v>188</v>
      </c>
      <c r="R6" s="210"/>
      <c r="S6" s="563"/>
      <c r="T6" s="819" t="s">
        <v>168</v>
      </c>
      <c r="U6" s="821"/>
      <c r="V6" s="10" t="s">
        <v>188</v>
      </c>
      <c r="W6" s="210"/>
      <c r="X6" s="563"/>
      <c r="Y6" s="819" t="s">
        <v>168</v>
      </c>
      <c r="Z6" s="821"/>
      <c r="AA6" s="10" t="s">
        <v>188</v>
      </c>
    </row>
    <row r="7" spans="1:27" ht="13.5" thickBot="1">
      <c r="A7" s="68"/>
      <c r="B7" s="312"/>
      <c r="C7" s="566" t="s">
        <v>185</v>
      </c>
      <c r="D7" s="566" t="s">
        <v>186</v>
      </c>
      <c r="E7" s="566" t="s">
        <v>184</v>
      </c>
      <c r="F7" s="566" t="s">
        <v>183</v>
      </c>
      <c r="G7" s="565" t="s">
        <v>189</v>
      </c>
      <c r="H7" s="566" t="s">
        <v>185</v>
      </c>
      <c r="I7" s="566" t="s">
        <v>186</v>
      </c>
      <c r="J7" s="566" t="s">
        <v>184</v>
      </c>
      <c r="K7" s="566" t="s">
        <v>183</v>
      </c>
      <c r="L7" s="565" t="s">
        <v>189</v>
      </c>
      <c r="M7" s="566" t="s">
        <v>185</v>
      </c>
      <c r="N7" s="566" t="s">
        <v>186</v>
      </c>
      <c r="O7" s="566" t="s">
        <v>184</v>
      </c>
      <c r="P7" s="566" t="s">
        <v>183</v>
      </c>
      <c r="Q7" s="565" t="s">
        <v>189</v>
      </c>
      <c r="R7" s="566" t="s">
        <v>185</v>
      </c>
      <c r="S7" s="566" t="s">
        <v>186</v>
      </c>
      <c r="T7" s="566" t="s">
        <v>184</v>
      </c>
      <c r="U7" s="566" t="s">
        <v>183</v>
      </c>
      <c r="V7" s="565" t="s">
        <v>189</v>
      </c>
      <c r="W7" s="566" t="s">
        <v>185</v>
      </c>
      <c r="X7" s="566" t="s">
        <v>186</v>
      </c>
      <c r="Y7" s="566" t="s">
        <v>184</v>
      </c>
      <c r="Z7" s="566" t="s">
        <v>183</v>
      </c>
      <c r="AA7" s="565" t="s">
        <v>189</v>
      </c>
    </row>
    <row r="8" spans="1:27" ht="13.5" thickBot="1">
      <c r="A8" s="567"/>
      <c r="B8" s="595">
        <v>1</v>
      </c>
      <c r="C8" s="621">
        <v>2</v>
      </c>
      <c r="D8" s="621">
        <v>3</v>
      </c>
      <c r="E8" s="622">
        <v>4</v>
      </c>
      <c r="F8" s="623">
        <v>5</v>
      </c>
      <c r="G8" s="621">
        <v>6</v>
      </c>
      <c r="H8" s="589">
        <v>2</v>
      </c>
      <c r="I8" s="589">
        <v>3</v>
      </c>
      <c r="J8" s="590">
        <v>4</v>
      </c>
      <c r="K8" s="591">
        <v>5</v>
      </c>
      <c r="L8" s="589">
        <v>6</v>
      </c>
      <c r="M8" s="589">
        <v>2</v>
      </c>
      <c r="N8" s="589">
        <v>3</v>
      </c>
      <c r="O8" s="590">
        <v>4</v>
      </c>
      <c r="P8" s="591">
        <v>5</v>
      </c>
      <c r="Q8" s="589">
        <v>6</v>
      </c>
      <c r="R8" s="589">
        <v>2</v>
      </c>
      <c r="S8" s="589">
        <v>3</v>
      </c>
      <c r="T8" s="590">
        <v>4</v>
      </c>
      <c r="U8" s="591">
        <v>5</v>
      </c>
      <c r="V8" s="589">
        <v>6</v>
      </c>
      <c r="W8" s="589">
        <v>2</v>
      </c>
      <c r="X8" s="589">
        <v>3</v>
      </c>
      <c r="Y8" s="590">
        <v>4</v>
      </c>
      <c r="Z8" s="591">
        <v>5</v>
      </c>
      <c r="AA8" s="589">
        <v>6</v>
      </c>
    </row>
    <row r="9" spans="1:27" ht="15">
      <c r="A9" s="568" t="s">
        <v>142</v>
      </c>
      <c r="B9" s="222" t="s">
        <v>399</v>
      </c>
      <c r="C9" s="534">
        <f>H9+M9+R9+W9+C43+H43+M43+R43+W43+C80+H80</f>
        <v>0</v>
      </c>
      <c r="D9" s="535">
        <f>I9+N9+S9+X9+D43+I43+N43+S43+X43+D80+I80</f>
        <v>0</v>
      </c>
      <c r="E9" s="535">
        <f>J9+O9+T9+Y9+E43+J43+O43+T43+Y43+E80+J80</f>
        <v>0</v>
      </c>
      <c r="F9" s="535">
        <f>K9+P9+U9+Z9+F43+K43+P43+U43+Z43+F80+K80</f>
        <v>0</v>
      </c>
      <c r="G9" s="536">
        <f>L9+Q9+V9+AA9+G43+L43+Q43+V43+AA43+G80+L80</f>
        <v>0</v>
      </c>
      <c r="H9" s="571"/>
      <c r="I9" s="569"/>
      <c r="J9" s="569"/>
      <c r="K9" s="569"/>
      <c r="L9" s="601"/>
      <c r="M9" s="600"/>
      <c r="N9" s="569"/>
      <c r="O9" s="569"/>
      <c r="P9" s="569"/>
      <c r="Q9" s="601"/>
      <c r="R9" s="600"/>
      <c r="S9" s="569"/>
      <c r="T9" s="569"/>
      <c r="U9" s="569"/>
      <c r="V9" s="601"/>
      <c r="W9" s="600"/>
      <c r="X9" s="569"/>
      <c r="Y9" s="569"/>
      <c r="Z9" s="569"/>
      <c r="AA9" s="601"/>
    </row>
    <row r="10" spans="1:27" ht="15">
      <c r="A10" s="568" t="s">
        <v>174</v>
      </c>
      <c r="B10" s="222" t="s">
        <v>401</v>
      </c>
      <c r="C10" s="641">
        <f aca="true" t="shared" si="0" ref="C10:C21">H10+M10+R10+W10+C44+H44+M44+R44+W44+C81+H81</f>
        <v>0</v>
      </c>
      <c r="D10" s="192">
        <f aca="true" t="shared" si="1" ref="D10:D21">I10+N10+S10+X10+D44+I44+N44+S44+X44+D81+I81</f>
        <v>0</v>
      </c>
      <c r="E10" s="192">
        <f aca="true" t="shared" si="2" ref="E10:E21">J10+O10+T10+Y10+E44+J44+O44+T44+Y44+E81+J81</f>
        <v>0</v>
      </c>
      <c r="F10" s="192">
        <f aca="true" t="shared" si="3" ref="F10:F21">K10+P10+U10+Z10+F44+K44+P44+U44+Z44+F81+K81</f>
        <v>0</v>
      </c>
      <c r="G10" s="453">
        <f aca="true" t="shared" si="4" ref="G10:G21">L10+Q10+V10+AA10+G44+L44+Q44+V44+AA44+G81+L81</f>
        <v>0</v>
      </c>
      <c r="H10" s="571"/>
      <c r="I10" s="569"/>
      <c r="J10" s="569"/>
      <c r="K10" s="569"/>
      <c r="L10" s="601"/>
      <c r="M10" s="600"/>
      <c r="N10" s="569"/>
      <c r="O10" s="569"/>
      <c r="P10" s="569"/>
      <c r="Q10" s="601"/>
      <c r="R10" s="600"/>
      <c r="S10" s="569"/>
      <c r="T10" s="569"/>
      <c r="U10" s="569"/>
      <c r="V10" s="601"/>
      <c r="W10" s="600"/>
      <c r="X10" s="569"/>
      <c r="Y10" s="569"/>
      <c r="Z10" s="569"/>
      <c r="AA10" s="601"/>
    </row>
    <row r="11" spans="1:27" ht="15">
      <c r="A11" s="568" t="s">
        <v>459</v>
      </c>
      <c r="B11" s="222" t="s">
        <v>405</v>
      </c>
      <c r="C11" s="641">
        <f t="shared" si="0"/>
        <v>0</v>
      </c>
      <c r="D11" s="192">
        <f t="shared" si="1"/>
        <v>0</v>
      </c>
      <c r="E11" s="192">
        <f t="shared" si="2"/>
        <v>0</v>
      </c>
      <c r="F11" s="192">
        <f t="shared" si="3"/>
        <v>0</v>
      </c>
      <c r="G11" s="453">
        <f t="shared" si="4"/>
        <v>0</v>
      </c>
      <c r="H11" s="571"/>
      <c r="I11" s="569"/>
      <c r="J11" s="569"/>
      <c r="K11" s="569"/>
      <c r="L11" s="601"/>
      <c r="M11" s="600"/>
      <c r="N11" s="569"/>
      <c r="O11" s="569"/>
      <c r="P11" s="569"/>
      <c r="Q11" s="601"/>
      <c r="R11" s="600"/>
      <c r="S11" s="569"/>
      <c r="T11" s="569"/>
      <c r="U11" s="569"/>
      <c r="V11" s="601"/>
      <c r="W11" s="600"/>
      <c r="X11" s="569"/>
      <c r="Y11" s="569"/>
      <c r="Z11" s="569"/>
      <c r="AA11" s="601"/>
    </row>
    <row r="12" spans="1:27" ht="15">
      <c r="A12" s="568" t="s">
        <v>144</v>
      </c>
      <c r="B12" s="222" t="s">
        <v>407</v>
      </c>
      <c r="C12" s="641">
        <f t="shared" si="0"/>
        <v>0</v>
      </c>
      <c r="D12" s="192">
        <f t="shared" si="1"/>
        <v>0</v>
      </c>
      <c r="E12" s="192">
        <f t="shared" si="2"/>
        <v>0</v>
      </c>
      <c r="F12" s="192">
        <f t="shared" si="3"/>
        <v>0</v>
      </c>
      <c r="G12" s="453">
        <f t="shared" si="4"/>
        <v>0</v>
      </c>
      <c r="H12" s="571"/>
      <c r="I12" s="569"/>
      <c r="J12" s="569"/>
      <c r="K12" s="569"/>
      <c r="L12" s="601"/>
      <c r="M12" s="600"/>
      <c r="N12" s="569"/>
      <c r="O12" s="569"/>
      <c r="P12" s="569"/>
      <c r="Q12" s="601"/>
      <c r="R12" s="600"/>
      <c r="S12" s="569"/>
      <c r="T12" s="569"/>
      <c r="U12" s="569"/>
      <c r="V12" s="601"/>
      <c r="W12" s="600"/>
      <c r="X12" s="569"/>
      <c r="Y12" s="569"/>
      <c r="Z12" s="569"/>
      <c r="AA12" s="601"/>
    </row>
    <row r="13" spans="1:27" ht="15">
      <c r="A13" s="568" t="s">
        <v>175</v>
      </c>
      <c r="B13" s="222" t="s">
        <v>146</v>
      </c>
      <c r="C13" s="641">
        <f t="shared" si="0"/>
        <v>0</v>
      </c>
      <c r="D13" s="192">
        <f t="shared" si="1"/>
        <v>0</v>
      </c>
      <c r="E13" s="192">
        <f t="shared" si="2"/>
        <v>0</v>
      </c>
      <c r="F13" s="192">
        <f t="shared" si="3"/>
        <v>0</v>
      </c>
      <c r="G13" s="453">
        <f t="shared" si="4"/>
        <v>0</v>
      </c>
      <c r="H13" s="571"/>
      <c r="I13" s="569"/>
      <c r="J13" s="569"/>
      <c r="K13" s="569"/>
      <c r="L13" s="601"/>
      <c r="M13" s="600"/>
      <c r="N13" s="569"/>
      <c r="O13" s="569"/>
      <c r="P13" s="569"/>
      <c r="Q13" s="601"/>
      <c r="R13" s="600"/>
      <c r="S13" s="569"/>
      <c r="T13" s="569"/>
      <c r="U13" s="569"/>
      <c r="V13" s="601"/>
      <c r="W13" s="600"/>
      <c r="X13" s="569"/>
      <c r="Y13" s="569"/>
      <c r="Z13" s="569"/>
      <c r="AA13" s="601"/>
    </row>
    <row r="14" spans="1:27" ht="15">
      <c r="A14" s="568" t="s">
        <v>176</v>
      </c>
      <c r="B14" s="222" t="s">
        <v>409</v>
      </c>
      <c r="C14" s="641">
        <f t="shared" si="0"/>
        <v>0</v>
      </c>
      <c r="D14" s="192">
        <f t="shared" si="1"/>
        <v>0</v>
      </c>
      <c r="E14" s="192">
        <f t="shared" si="2"/>
        <v>0</v>
      </c>
      <c r="F14" s="192">
        <f t="shared" si="3"/>
        <v>0</v>
      </c>
      <c r="G14" s="453">
        <f t="shared" si="4"/>
        <v>0</v>
      </c>
      <c r="H14" s="571"/>
      <c r="I14" s="569"/>
      <c r="J14" s="569"/>
      <c r="K14" s="569"/>
      <c r="L14" s="601"/>
      <c r="M14" s="600"/>
      <c r="N14" s="569"/>
      <c r="O14" s="569"/>
      <c r="P14" s="569"/>
      <c r="Q14" s="601"/>
      <c r="R14" s="600"/>
      <c r="S14" s="569"/>
      <c r="T14" s="569"/>
      <c r="U14" s="569"/>
      <c r="V14" s="601"/>
      <c r="W14" s="600"/>
      <c r="X14" s="569"/>
      <c r="Y14" s="569"/>
      <c r="Z14" s="569"/>
      <c r="AA14" s="601"/>
    </row>
    <row r="15" spans="1:27" ht="15">
      <c r="A15" s="568" t="s">
        <v>177</v>
      </c>
      <c r="B15" s="222" t="s">
        <v>547</v>
      </c>
      <c r="C15" s="641">
        <f t="shared" si="0"/>
        <v>0</v>
      </c>
      <c r="D15" s="192">
        <f t="shared" si="1"/>
        <v>0</v>
      </c>
      <c r="E15" s="192">
        <f t="shared" si="2"/>
        <v>0</v>
      </c>
      <c r="F15" s="192">
        <f t="shared" si="3"/>
        <v>0</v>
      </c>
      <c r="G15" s="453">
        <f t="shared" si="4"/>
        <v>0</v>
      </c>
      <c r="H15" s="571"/>
      <c r="I15" s="570"/>
      <c r="J15" s="569"/>
      <c r="K15" s="571"/>
      <c r="L15" s="602"/>
      <c r="M15" s="600"/>
      <c r="N15" s="570"/>
      <c r="O15" s="569"/>
      <c r="P15" s="571"/>
      <c r="Q15" s="602"/>
      <c r="R15" s="600"/>
      <c r="S15" s="570"/>
      <c r="T15" s="569"/>
      <c r="U15" s="571"/>
      <c r="V15" s="602"/>
      <c r="W15" s="600"/>
      <c r="X15" s="570"/>
      <c r="Y15" s="569"/>
      <c r="Z15" s="571"/>
      <c r="AA15" s="602"/>
    </row>
    <row r="16" spans="1:27" ht="26.25">
      <c r="A16" s="572" t="s">
        <v>178</v>
      </c>
      <c r="B16" s="596" t="s">
        <v>412</v>
      </c>
      <c r="C16" s="641">
        <f t="shared" si="0"/>
        <v>0</v>
      </c>
      <c r="D16" s="192">
        <f t="shared" si="1"/>
        <v>0</v>
      </c>
      <c r="E16" s="192">
        <f t="shared" si="2"/>
        <v>0</v>
      </c>
      <c r="F16" s="192">
        <f t="shared" si="3"/>
        <v>0</v>
      </c>
      <c r="G16" s="453">
        <f t="shared" si="4"/>
        <v>0</v>
      </c>
      <c r="H16" s="598"/>
      <c r="I16" s="573"/>
      <c r="J16" s="573"/>
      <c r="K16" s="573"/>
      <c r="L16" s="604"/>
      <c r="M16" s="603"/>
      <c r="N16" s="573"/>
      <c r="O16" s="573"/>
      <c r="P16" s="573"/>
      <c r="Q16" s="604"/>
      <c r="R16" s="603"/>
      <c r="S16" s="573"/>
      <c r="T16" s="573"/>
      <c r="U16" s="573"/>
      <c r="V16" s="604"/>
      <c r="W16" s="603"/>
      <c r="X16" s="573"/>
      <c r="Y16" s="573"/>
      <c r="Z16" s="573"/>
      <c r="AA16" s="604"/>
    </row>
    <row r="17" spans="1:27" ht="15">
      <c r="A17" s="568" t="s">
        <v>149</v>
      </c>
      <c r="B17" s="222" t="s">
        <v>414</v>
      </c>
      <c r="C17" s="641">
        <f t="shared" si="0"/>
        <v>0</v>
      </c>
      <c r="D17" s="192">
        <f t="shared" si="1"/>
        <v>0</v>
      </c>
      <c r="E17" s="192">
        <f t="shared" si="2"/>
        <v>0</v>
      </c>
      <c r="F17" s="192">
        <f t="shared" si="3"/>
        <v>0</v>
      </c>
      <c r="G17" s="453">
        <f t="shared" si="4"/>
        <v>0</v>
      </c>
      <c r="H17" s="571"/>
      <c r="I17" s="569"/>
      <c r="J17" s="569"/>
      <c r="K17" s="569"/>
      <c r="L17" s="601"/>
      <c r="M17" s="600"/>
      <c r="N17" s="569"/>
      <c r="O17" s="569"/>
      <c r="P17" s="569"/>
      <c r="Q17" s="601"/>
      <c r="R17" s="600"/>
      <c r="S17" s="569"/>
      <c r="T17" s="569"/>
      <c r="U17" s="569"/>
      <c r="V17" s="601"/>
      <c r="W17" s="600"/>
      <c r="X17" s="569"/>
      <c r="Y17" s="569"/>
      <c r="Z17" s="569"/>
      <c r="AA17" s="601"/>
    </row>
    <row r="18" spans="1:27" ht="26.25">
      <c r="A18" s="572" t="s">
        <v>179</v>
      </c>
      <c r="B18" s="596" t="s">
        <v>420</v>
      </c>
      <c r="C18" s="641">
        <f t="shared" si="0"/>
        <v>0</v>
      </c>
      <c r="D18" s="192">
        <f t="shared" si="1"/>
        <v>0</v>
      </c>
      <c r="E18" s="192">
        <f t="shared" si="2"/>
        <v>0</v>
      </c>
      <c r="F18" s="192">
        <f t="shared" si="3"/>
        <v>0</v>
      </c>
      <c r="G18" s="453">
        <f t="shared" si="4"/>
        <v>0</v>
      </c>
      <c r="H18" s="598"/>
      <c r="I18" s="573"/>
      <c r="J18" s="573"/>
      <c r="K18" s="573"/>
      <c r="L18" s="604"/>
      <c r="M18" s="603"/>
      <c r="N18" s="573"/>
      <c r="O18" s="573"/>
      <c r="P18" s="573"/>
      <c r="Q18" s="604"/>
      <c r="R18" s="603"/>
      <c r="S18" s="573"/>
      <c r="T18" s="573"/>
      <c r="U18" s="573"/>
      <c r="V18" s="604"/>
      <c r="W18" s="603"/>
      <c r="X18" s="573"/>
      <c r="Y18" s="573"/>
      <c r="Z18" s="573"/>
      <c r="AA18" s="604"/>
    </row>
    <row r="19" spans="1:27" ht="15">
      <c r="A19" s="575" t="s">
        <v>150</v>
      </c>
      <c r="B19" s="362" t="s">
        <v>639</v>
      </c>
      <c r="C19" s="641">
        <f t="shared" si="0"/>
        <v>0</v>
      </c>
      <c r="D19" s="192">
        <f t="shared" si="1"/>
        <v>0</v>
      </c>
      <c r="E19" s="192">
        <f t="shared" si="2"/>
        <v>0</v>
      </c>
      <c r="F19" s="192">
        <f t="shared" si="3"/>
        <v>0</v>
      </c>
      <c r="G19" s="453">
        <f t="shared" si="4"/>
        <v>0</v>
      </c>
      <c r="H19" s="599"/>
      <c r="I19" s="576"/>
      <c r="J19" s="576"/>
      <c r="K19" s="576"/>
      <c r="L19" s="606"/>
      <c r="M19" s="605"/>
      <c r="N19" s="576"/>
      <c r="O19" s="576"/>
      <c r="P19" s="576"/>
      <c r="Q19" s="606"/>
      <c r="R19" s="605"/>
      <c r="S19" s="576"/>
      <c r="T19" s="576"/>
      <c r="U19" s="576"/>
      <c r="V19" s="606"/>
      <c r="W19" s="605"/>
      <c r="X19" s="576"/>
      <c r="Y19" s="576"/>
      <c r="Z19" s="576"/>
      <c r="AA19" s="606"/>
    </row>
    <row r="20" spans="1:27" ht="15">
      <c r="A20" s="572" t="s">
        <v>180</v>
      </c>
      <c r="B20" s="596" t="s">
        <v>422</v>
      </c>
      <c r="C20" s="641">
        <f t="shared" si="0"/>
        <v>0</v>
      </c>
      <c r="D20" s="192">
        <f t="shared" si="1"/>
        <v>0</v>
      </c>
      <c r="E20" s="192">
        <f t="shared" si="2"/>
        <v>0</v>
      </c>
      <c r="F20" s="192">
        <f t="shared" si="3"/>
        <v>0</v>
      </c>
      <c r="G20" s="453">
        <f t="shared" si="4"/>
        <v>0</v>
      </c>
      <c r="H20" s="598"/>
      <c r="I20" s="573"/>
      <c r="J20" s="573"/>
      <c r="K20" s="573"/>
      <c r="L20" s="604"/>
      <c r="M20" s="603"/>
      <c r="N20" s="573"/>
      <c r="O20" s="573"/>
      <c r="P20" s="573"/>
      <c r="Q20" s="604"/>
      <c r="R20" s="603"/>
      <c r="S20" s="573"/>
      <c r="T20" s="573"/>
      <c r="U20" s="573"/>
      <c r="V20" s="604"/>
      <c r="W20" s="603"/>
      <c r="X20" s="573"/>
      <c r="Y20" s="573"/>
      <c r="Z20" s="573"/>
      <c r="AA20" s="604"/>
    </row>
    <row r="21" spans="1:27" ht="15" thickBot="1">
      <c r="A21" s="575" t="s">
        <v>151</v>
      </c>
      <c r="B21" s="362" t="s">
        <v>469</v>
      </c>
      <c r="C21" s="526">
        <f t="shared" si="0"/>
        <v>0</v>
      </c>
      <c r="D21" s="202">
        <f t="shared" si="1"/>
        <v>0</v>
      </c>
      <c r="E21" s="202">
        <f t="shared" si="2"/>
        <v>0</v>
      </c>
      <c r="F21" s="202">
        <f t="shared" si="3"/>
        <v>0</v>
      </c>
      <c r="G21" s="454">
        <f t="shared" si="4"/>
        <v>0</v>
      </c>
      <c r="H21" s="656"/>
      <c r="I21" s="652"/>
      <c r="J21" s="652"/>
      <c r="K21" s="652"/>
      <c r="L21" s="657"/>
      <c r="M21" s="656"/>
      <c r="N21" s="652"/>
      <c r="O21" s="652"/>
      <c r="P21" s="652"/>
      <c r="Q21" s="657"/>
      <c r="R21" s="656"/>
      <c r="S21" s="652"/>
      <c r="T21" s="652"/>
      <c r="U21" s="652"/>
      <c r="V21" s="657"/>
      <c r="W21" s="656"/>
      <c r="X21" s="652"/>
      <c r="Y21" s="652"/>
      <c r="Z21" s="652"/>
      <c r="AA21" s="657"/>
    </row>
    <row r="22" spans="1:27" ht="13.5" thickBot="1">
      <c r="A22" s="594" t="s">
        <v>152</v>
      </c>
      <c r="B22" s="617" t="s">
        <v>472</v>
      </c>
      <c r="C22" s="649">
        <f aca="true" t="shared" si="5" ref="C22:AA22">SUM(C9:C12)+C14+SUM(C16:C20)</f>
        <v>0</v>
      </c>
      <c r="D22" s="650">
        <f t="shared" si="5"/>
        <v>0</v>
      </c>
      <c r="E22" s="650">
        <f t="shared" si="5"/>
        <v>0</v>
      </c>
      <c r="F22" s="650">
        <f t="shared" si="5"/>
        <v>0</v>
      </c>
      <c r="G22" s="651">
        <f t="shared" si="5"/>
        <v>0</v>
      </c>
      <c r="H22" s="649">
        <f t="shared" si="5"/>
        <v>0</v>
      </c>
      <c r="I22" s="650">
        <f t="shared" si="5"/>
        <v>0</v>
      </c>
      <c r="J22" s="650">
        <f t="shared" si="5"/>
        <v>0</v>
      </c>
      <c r="K22" s="650">
        <f t="shared" si="5"/>
        <v>0</v>
      </c>
      <c r="L22" s="651">
        <f t="shared" si="5"/>
        <v>0</v>
      </c>
      <c r="M22" s="649">
        <f t="shared" si="5"/>
        <v>0</v>
      </c>
      <c r="N22" s="650">
        <f t="shared" si="5"/>
        <v>0</v>
      </c>
      <c r="O22" s="650">
        <f t="shared" si="5"/>
        <v>0</v>
      </c>
      <c r="P22" s="650">
        <f t="shared" si="5"/>
        <v>0</v>
      </c>
      <c r="Q22" s="651">
        <f t="shared" si="5"/>
        <v>0</v>
      </c>
      <c r="R22" s="649">
        <f t="shared" si="5"/>
        <v>0</v>
      </c>
      <c r="S22" s="650">
        <f t="shared" si="5"/>
        <v>0</v>
      </c>
      <c r="T22" s="650">
        <f t="shared" si="5"/>
        <v>0</v>
      </c>
      <c r="U22" s="650">
        <f t="shared" si="5"/>
        <v>0</v>
      </c>
      <c r="V22" s="651">
        <f t="shared" si="5"/>
        <v>0</v>
      </c>
      <c r="W22" s="649">
        <f t="shared" si="5"/>
        <v>0</v>
      </c>
      <c r="X22" s="650">
        <f t="shared" si="5"/>
        <v>0</v>
      </c>
      <c r="Y22" s="650">
        <f t="shared" si="5"/>
        <v>0</v>
      </c>
      <c r="Z22" s="650">
        <f t="shared" si="5"/>
        <v>0</v>
      </c>
      <c r="AA22" s="651">
        <f t="shared" si="5"/>
        <v>0</v>
      </c>
    </row>
    <row r="23" spans="1:27" ht="12.75">
      <c r="A23" s="577"/>
      <c r="B23" s="26"/>
      <c r="C23" s="607"/>
      <c r="D23" s="579"/>
      <c r="E23" s="127" t="s">
        <v>167</v>
      </c>
      <c r="F23" s="580"/>
      <c r="G23" s="608"/>
      <c r="H23" s="607"/>
      <c r="I23" s="579"/>
      <c r="J23" s="127" t="s">
        <v>167</v>
      </c>
      <c r="K23" s="580"/>
      <c r="L23" s="608"/>
      <c r="M23" s="607"/>
      <c r="N23" s="579"/>
      <c r="O23" s="127" t="s">
        <v>167</v>
      </c>
      <c r="P23" s="580"/>
      <c r="Q23" s="608"/>
      <c r="R23" s="607"/>
      <c r="S23" s="579"/>
      <c r="T23" s="127" t="s">
        <v>167</v>
      </c>
      <c r="U23" s="580"/>
      <c r="V23" s="608"/>
      <c r="W23" s="607"/>
      <c r="X23" s="579"/>
      <c r="Y23" s="127" t="s">
        <v>167</v>
      </c>
      <c r="Z23" s="580"/>
      <c r="AA23" s="608"/>
    </row>
    <row r="24" spans="1:27" ht="15" thickBot="1">
      <c r="A24" s="581"/>
      <c r="B24" s="582"/>
      <c r="C24" s="637"/>
      <c r="D24" s="638"/>
      <c r="E24" s="136" t="s">
        <v>185</v>
      </c>
      <c r="F24" s="639" t="s">
        <v>154</v>
      </c>
      <c r="G24" s="640"/>
      <c r="H24" s="609"/>
      <c r="I24" s="570"/>
      <c r="J24" s="134" t="s">
        <v>185</v>
      </c>
      <c r="K24" s="583" t="s">
        <v>154</v>
      </c>
      <c r="L24" s="602"/>
      <c r="M24" s="609"/>
      <c r="N24" s="570"/>
      <c r="O24" s="134" t="s">
        <v>185</v>
      </c>
      <c r="P24" s="583" t="s">
        <v>154</v>
      </c>
      <c r="Q24" s="602"/>
      <c r="R24" s="609"/>
      <c r="S24" s="570"/>
      <c r="T24" s="134" t="s">
        <v>185</v>
      </c>
      <c r="U24" s="583" t="s">
        <v>154</v>
      </c>
      <c r="V24" s="602"/>
      <c r="W24" s="609"/>
      <c r="X24" s="570"/>
      <c r="Y24" s="134" t="s">
        <v>185</v>
      </c>
      <c r="Z24" s="583" t="s">
        <v>154</v>
      </c>
      <c r="AA24" s="602"/>
    </row>
    <row r="25" spans="1:27" ht="67.5" customHeight="1">
      <c r="A25" s="53" t="s">
        <v>169</v>
      </c>
      <c r="B25" s="517" t="s">
        <v>473</v>
      </c>
      <c r="C25" s="534">
        <f>H25+M25+R25+W25+C59+H59+M59+R59+W59+C96+H96</f>
        <v>0</v>
      </c>
      <c r="D25" s="535">
        <f>I25+N25+S25+X25+D59+I59+N59+S59+X59+D96+I96</f>
        <v>0</v>
      </c>
      <c r="E25" s="535">
        <f>J25+O25+T25+Y25+E59+J59+O59+T59+Y59+E96+J96</f>
        <v>0</v>
      </c>
      <c r="F25" s="535">
        <f>K25+P25+U25+Z25+F59+K59+P59+U59+Z59+F96+K96</f>
        <v>0</v>
      </c>
      <c r="G25" s="536">
        <f>L25+Q25+V25+AA25+G59+L59+Q59+V59+AA59+G96+L96</f>
        <v>0</v>
      </c>
      <c r="H25" s="610"/>
      <c r="I25" s="584"/>
      <c r="J25" s="584"/>
      <c r="K25" s="584"/>
      <c r="L25" s="611"/>
      <c r="M25" s="610"/>
      <c r="N25" s="584"/>
      <c r="O25" s="584"/>
      <c r="P25" s="584"/>
      <c r="Q25" s="611"/>
      <c r="R25" s="610"/>
      <c r="S25" s="584"/>
      <c r="T25" s="584"/>
      <c r="U25" s="584"/>
      <c r="V25" s="611"/>
      <c r="W25" s="610"/>
      <c r="X25" s="584"/>
      <c r="Y25" s="584"/>
      <c r="Z25" s="584"/>
      <c r="AA25" s="611"/>
    </row>
    <row r="26" spans="1:27" ht="15">
      <c r="A26" s="494" t="s">
        <v>155</v>
      </c>
      <c r="B26" s="517" t="s">
        <v>475</v>
      </c>
      <c r="C26" s="641">
        <f aca="true" t="shared" si="6" ref="C26:C31">H26+M26+R26+W26+C60+H60+M60+R60+W60+C97+H97</f>
        <v>0</v>
      </c>
      <c r="D26" s="192">
        <f aca="true" t="shared" si="7" ref="D26:D31">I26+N26+S26+X26+D60+I60+N60+S60+X60+D97+I97</f>
        <v>0</v>
      </c>
      <c r="E26" s="192">
        <f aca="true" t="shared" si="8" ref="E26:E31">J26+O26+T26+Y26+E60+J60+O60+T60+Y60+E97+J97</f>
        <v>0</v>
      </c>
      <c r="F26" s="192">
        <f aca="true" t="shared" si="9" ref="F26:F31">K26+P26+U26+Z26+F60+K60+P60+U60+Z60+F97+K97</f>
        <v>0</v>
      </c>
      <c r="G26" s="453">
        <f aca="true" t="shared" si="10" ref="G26:G31">L26+Q26+V26+AA26+G60+L60+Q60+V60+AA60+G97+L97</f>
        <v>0</v>
      </c>
      <c r="H26" s="610"/>
      <c r="I26" s="584"/>
      <c r="J26" s="584"/>
      <c r="K26" s="584"/>
      <c r="L26" s="611"/>
      <c r="M26" s="610"/>
      <c r="N26" s="584"/>
      <c r="O26" s="584"/>
      <c r="P26" s="584"/>
      <c r="Q26" s="611"/>
      <c r="R26" s="610"/>
      <c r="S26" s="584"/>
      <c r="T26" s="584"/>
      <c r="U26" s="584"/>
      <c r="V26" s="611"/>
      <c r="W26" s="610"/>
      <c r="X26" s="584"/>
      <c r="Y26" s="584"/>
      <c r="Z26" s="584"/>
      <c r="AA26" s="611"/>
    </row>
    <row r="27" spans="1:27" ht="15">
      <c r="A27" s="494" t="s">
        <v>170</v>
      </c>
      <c r="B27" s="517" t="s">
        <v>476</v>
      </c>
      <c r="C27" s="641">
        <f t="shared" si="6"/>
        <v>0</v>
      </c>
      <c r="D27" s="192">
        <f t="shared" si="7"/>
        <v>0</v>
      </c>
      <c r="E27" s="192">
        <f t="shared" si="8"/>
        <v>0</v>
      </c>
      <c r="F27" s="192">
        <f t="shared" si="9"/>
        <v>0</v>
      </c>
      <c r="G27" s="453">
        <f t="shared" si="10"/>
        <v>0</v>
      </c>
      <c r="H27" s="612"/>
      <c r="I27" s="592"/>
      <c r="J27" s="592"/>
      <c r="K27" s="592"/>
      <c r="L27" s="613"/>
      <c r="M27" s="612"/>
      <c r="N27" s="592"/>
      <c r="O27" s="592"/>
      <c r="P27" s="592"/>
      <c r="Q27" s="613"/>
      <c r="R27" s="612"/>
      <c r="S27" s="592"/>
      <c r="T27" s="592"/>
      <c r="U27" s="592"/>
      <c r="V27" s="613"/>
      <c r="W27" s="612"/>
      <c r="X27" s="592"/>
      <c r="Y27" s="592"/>
      <c r="Z27" s="592"/>
      <c r="AA27" s="613"/>
    </row>
    <row r="28" spans="1:27" ht="52.5">
      <c r="A28" s="586" t="s">
        <v>171</v>
      </c>
      <c r="B28" s="517" t="s">
        <v>428</v>
      </c>
      <c r="C28" s="641">
        <f t="shared" si="6"/>
        <v>0</v>
      </c>
      <c r="D28" s="192">
        <f t="shared" si="7"/>
        <v>0</v>
      </c>
      <c r="E28" s="192">
        <f t="shared" si="8"/>
        <v>0</v>
      </c>
      <c r="F28" s="192">
        <f t="shared" si="9"/>
        <v>0</v>
      </c>
      <c r="G28" s="453">
        <f t="shared" si="10"/>
        <v>0</v>
      </c>
      <c r="H28" s="610"/>
      <c r="I28" s="584"/>
      <c r="J28" s="584"/>
      <c r="K28" s="584"/>
      <c r="L28" s="611"/>
      <c r="M28" s="610"/>
      <c r="N28" s="584"/>
      <c r="O28" s="584"/>
      <c r="P28" s="584"/>
      <c r="Q28" s="611"/>
      <c r="R28" s="610"/>
      <c r="S28" s="584"/>
      <c r="T28" s="584"/>
      <c r="U28" s="584"/>
      <c r="V28" s="611"/>
      <c r="W28" s="610"/>
      <c r="X28" s="584"/>
      <c r="Y28" s="584"/>
      <c r="Z28" s="584"/>
      <c r="AA28" s="611"/>
    </row>
    <row r="29" spans="1:27" ht="15">
      <c r="A29" s="494" t="s">
        <v>172</v>
      </c>
      <c r="B29" s="517" t="s">
        <v>430</v>
      </c>
      <c r="C29" s="641">
        <f t="shared" si="6"/>
        <v>0</v>
      </c>
      <c r="D29" s="192">
        <f t="shared" si="7"/>
        <v>0</v>
      </c>
      <c r="E29" s="192">
        <f t="shared" si="8"/>
        <v>0</v>
      </c>
      <c r="F29" s="192">
        <f t="shared" si="9"/>
        <v>0</v>
      </c>
      <c r="G29" s="453">
        <f t="shared" si="10"/>
        <v>0</v>
      </c>
      <c r="H29" s="605"/>
      <c r="I29" s="576"/>
      <c r="J29" s="576"/>
      <c r="K29" s="576"/>
      <c r="L29" s="613"/>
      <c r="M29" s="605"/>
      <c r="N29" s="576"/>
      <c r="O29" s="576"/>
      <c r="P29" s="576"/>
      <c r="Q29" s="613"/>
      <c r="R29" s="605"/>
      <c r="S29" s="576"/>
      <c r="T29" s="576"/>
      <c r="U29" s="576"/>
      <c r="V29" s="613"/>
      <c r="W29" s="605"/>
      <c r="X29" s="576"/>
      <c r="Y29" s="576"/>
      <c r="Z29" s="576"/>
      <c r="AA29" s="613"/>
    </row>
    <row r="30" spans="1:27" ht="39">
      <c r="A30" s="587" t="s">
        <v>173</v>
      </c>
      <c r="B30" s="517" t="s">
        <v>480</v>
      </c>
      <c r="C30" s="641">
        <f t="shared" si="6"/>
        <v>0</v>
      </c>
      <c r="D30" s="192">
        <f t="shared" si="7"/>
        <v>0</v>
      </c>
      <c r="E30" s="192">
        <f t="shared" si="8"/>
        <v>0</v>
      </c>
      <c r="F30" s="192">
        <f t="shared" si="9"/>
        <v>0</v>
      </c>
      <c r="G30" s="453">
        <f t="shared" si="10"/>
        <v>0</v>
      </c>
      <c r="H30" s="610"/>
      <c r="I30" s="584"/>
      <c r="J30" s="584"/>
      <c r="K30" s="584"/>
      <c r="L30" s="611"/>
      <c r="M30" s="610"/>
      <c r="N30" s="584"/>
      <c r="O30" s="584"/>
      <c r="P30" s="584"/>
      <c r="Q30" s="611"/>
      <c r="R30" s="610"/>
      <c r="S30" s="584"/>
      <c r="T30" s="584"/>
      <c r="U30" s="584"/>
      <c r="V30" s="611"/>
      <c r="W30" s="610"/>
      <c r="X30" s="584"/>
      <c r="Y30" s="584"/>
      <c r="Z30" s="584"/>
      <c r="AA30" s="611"/>
    </row>
    <row r="31" spans="1:27" ht="15" thickBot="1">
      <c r="A31" s="588" t="s">
        <v>157</v>
      </c>
      <c r="B31" s="597" t="s">
        <v>481</v>
      </c>
      <c r="C31" s="526">
        <f t="shared" si="6"/>
        <v>0</v>
      </c>
      <c r="D31" s="202">
        <f t="shared" si="7"/>
        <v>0</v>
      </c>
      <c r="E31" s="202">
        <f t="shared" si="8"/>
        <v>0</v>
      </c>
      <c r="F31" s="202">
        <f t="shared" si="9"/>
        <v>0</v>
      </c>
      <c r="G31" s="454">
        <f t="shared" si="10"/>
        <v>0</v>
      </c>
      <c r="H31" s="614"/>
      <c r="I31" s="615"/>
      <c r="J31" s="615"/>
      <c r="K31" s="615"/>
      <c r="L31" s="616"/>
      <c r="M31" s="614"/>
      <c r="N31" s="615"/>
      <c r="O31" s="615"/>
      <c r="P31" s="615"/>
      <c r="Q31" s="616"/>
      <c r="R31" s="614"/>
      <c r="S31" s="615"/>
      <c r="T31" s="615"/>
      <c r="U31" s="615"/>
      <c r="V31" s="616"/>
      <c r="W31" s="614"/>
      <c r="X31" s="615"/>
      <c r="Y31" s="615"/>
      <c r="Z31" s="615"/>
      <c r="AA31" s="616"/>
    </row>
    <row r="32" spans="1:7" ht="13.5">
      <c r="A32" s="34"/>
      <c r="B32" s="26"/>
      <c r="C32" s="220"/>
      <c r="D32" s="220"/>
      <c r="E32" s="220"/>
      <c r="F32" s="220"/>
      <c r="G32" s="35"/>
    </row>
    <row r="34" spans="3:7" ht="12.75">
      <c r="C34" s="35"/>
      <c r="D34" s="35"/>
      <c r="E34" s="35"/>
      <c r="F34" s="35"/>
      <c r="G34" s="35"/>
    </row>
    <row r="35" spans="3:7" ht="12.75">
      <c r="C35" s="35"/>
      <c r="D35" s="35"/>
      <c r="E35" s="35"/>
      <c r="F35" s="35"/>
      <c r="G35" s="35"/>
    </row>
    <row r="36" ht="13.5" thickBot="1"/>
    <row r="37" spans="3:27" ht="13.5" thickBot="1">
      <c r="C37" s="857" t="s">
        <v>628</v>
      </c>
      <c r="D37" s="858"/>
      <c r="E37" s="858"/>
      <c r="F37" s="858"/>
      <c r="G37" s="859"/>
      <c r="H37" s="857" t="s">
        <v>629</v>
      </c>
      <c r="I37" s="858"/>
      <c r="J37" s="858"/>
      <c r="K37" s="858"/>
      <c r="L37" s="859"/>
      <c r="M37" s="857" t="s">
        <v>605</v>
      </c>
      <c r="N37" s="858"/>
      <c r="O37" s="858"/>
      <c r="P37" s="858"/>
      <c r="Q37" s="859"/>
      <c r="R37" s="857" t="s">
        <v>630</v>
      </c>
      <c r="S37" s="858"/>
      <c r="T37" s="858"/>
      <c r="U37" s="858"/>
      <c r="V37" s="859"/>
      <c r="W37" s="857" t="s">
        <v>631</v>
      </c>
      <c r="X37" s="858"/>
      <c r="Y37" s="858"/>
      <c r="Z37" s="858"/>
      <c r="AA37" s="859"/>
    </row>
    <row r="38" spans="1:27" ht="12.75">
      <c r="A38" s="7"/>
      <c r="B38" s="206"/>
      <c r="C38" s="206" t="s">
        <v>129</v>
      </c>
      <c r="D38" s="558" t="s">
        <v>130</v>
      </c>
      <c r="E38" s="862" t="s">
        <v>182</v>
      </c>
      <c r="F38" s="863"/>
      <c r="G38" s="557" t="s">
        <v>132</v>
      </c>
      <c r="H38" s="206" t="s">
        <v>129</v>
      </c>
      <c r="I38" s="558" t="s">
        <v>130</v>
      </c>
      <c r="J38" s="862" t="s">
        <v>182</v>
      </c>
      <c r="K38" s="863"/>
      <c r="L38" s="557" t="s">
        <v>132</v>
      </c>
      <c r="M38" s="206" t="s">
        <v>129</v>
      </c>
      <c r="N38" s="558" t="s">
        <v>130</v>
      </c>
      <c r="O38" s="862" t="s">
        <v>182</v>
      </c>
      <c r="P38" s="863"/>
      <c r="Q38" s="557" t="s">
        <v>132</v>
      </c>
      <c r="R38" s="206" t="s">
        <v>129</v>
      </c>
      <c r="S38" s="558" t="s">
        <v>130</v>
      </c>
      <c r="T38" s="862" t="s">
        <v>182</v>
      </c>
      <c r="U38" s="863"/>
      <c r="V38" s="557" t="s">
        <v>132</v>
      </c>
      <c r="W38" s="206" t="s">
        <v>129</v>
      </c>
      <c r="X38" s="558" t="s">
        <v>130</v>
      </c>
      <c r="Y38" s="862" t="s">
        <v>182</v>
      </c>
      <c r="Z38" s="863"/>
      <c r="AA38" s="557" t="s">
        <v>132</v>
      </c>
    </row>
    <row r="39" spans="1:27" ht="12.75">
      <c r="A39" s="68"/>
      <c r="B39" s="210" t="s">
        <v>281</v>
      </c>
      <c r="C39" s="860" t="s">
        <v>166</v>
      </c>
      <c r="D39" s="861"/>
      <c r="E39" s="860" t="s">
        <v>181</v>
      </c>
      <c r="F39" s="861"/>
      <c r="G39" s="10" t="s">
        <v>187</v>
      </c>
      <c r="H39" s="860" t="s">
        <v>166</v>
      </c>
      <c r="I39" s="861"/>
      <c r="J39" s="860" t="s">
        <v>181</v>
      </c>
      <c r="K39" s="861"/>
      <c r="L39" s="10" t="s">
        <v>187</v>
      </c>
      <c r="M39" s="860" t="s">
        <v>166</v>
      </c>
      <c r="N39" s="861"/>
      <c r="O39" s="860" t="s">
        <v>181</v>
      </c>
      <c r="P39" s="861"/>
      <c r="Q39" s="10" t="s">
        <v>187</v>
      </c>
      <c r="R39" s="860" t="s">
        <v>166</v>
      </c>
      <c r="S39" s="861"/>
      <c r="T39" s="860" t="s">
        <v>181</v>
      </c>
      <c r="U39" s="861"/>
      <c r="V39" s="10" t="s">
        <v>187</v>
      </c>
      <c r="W39" s="860" t="s">
        <v>166</v>
      </c>
      <c r="X39" s="861"/>
      <c r="Y39" s="860" t="s">
        <v>181</v>
      </c>
      <c r="Z39" s="861"/>
      <c r="AA39" s="10" t="s">
        <v>187</v>
      </c>
    </row>
    <row r="40" spans="1:27" ht="13.5" thickBot="1">
      <c r="A40" s="10" t="s">
        <v>136</v>
      </c>
      <c r="B40" s="210" t="s">
        <v>137</v>
      </c>
      <c r="C40" s="210"/>
      <c r="D40" s="563"/>
      <c r="E40" s="819" t="s">
        <v>168</v>
      </c>
      <c r="F40" s="821"/>
      <c r="G40" s="10" t="s">
        <v>188</v>
      </c>
      <c r="H40" s="210"/>
      <c r="I40" s="563"/>
      <c r="J40" s="819" t="s">
        <v>168</v>
      </c>
      <c r="K40" s="821"/>
      <c r="L40" s="10" t="s">
        <v>188</v>
      </c>
      <c r="M40" s="210"/>
      <c r="N40" s="563"/>
      <c r="O40" s="819" t="s">
        <v>168</v>
      </c>
      <c r="P40" s="821"/>
      <c r="Q40" s="10" t="s">
        <v>188</v>
      </c>
      <c r="R40" s="210"/>
      <c r="S40" s="563"/>
      <c r="T40" s="819" t="s">
        <v>168</v>
      </c>
      <c r="U40" s="821"/>
      <c r="V40" s="10" t="s">
        <v>188</v>
      </c>
      <c r="W40" s="210"/>
      <c r="X40" s="563"/>
      <c r="Y40" s="819" t="s">
        <v>168</v>
      </c>
      <c r="Z40" s="821"/>
      <c r="AA40" s="10" t="s">
        <v>188</v>
      </c>
    </row>
    <row r="41" spans="1:27" ht="13.5" thickBot="1">
      <c r="A41" s="68"/>
      <c r="B41" s="312"/>
      <c r="C41" s="566" t="s">
        <v>185</v>
      </c>
      <c r="D41" s="566" t="s">
        <v>186</v>
      </c>
      <c r="E41" s="566" t="s">
        <v>184</v>
      </c>
      <c r="F41" s="566" t="s">
        <v>183</v>
      </c>
      <c r="G41" s="565" t="s">
        <v>189</v>
      </c>
      <c r="H41" s="566" t="s">
        <v>185</v>
      </c>
      <c r="I41" s="566" t="s">
        <v>186</v>
      </c>
      <c r="J41" s="566" t="s">
        <v>184</v>
      </c>
      <c r="K41" s="566" t="s">
        <v>183</v>
      </c>
      <c r="L41" s="565" t="s">
        <v>189</v>
      </c>
      <c r="M41" s="566" t="s">
        <v>185</v>
      </c>
      <c r="N41" s="566" t="s">
        <v>186</v>
      </c>
      <c r="O41" s="566" t="s">
        <v>184</v>
      </c>
      <c r="P41" s="566" t="s">
        <v>183</v>
      </c>
      <c r="Q41" s="565" t="s">
        <v>189</v>
      </c>
      <c r="R41" s="566" t="s">
        <v>185</v>
      </c>
      <c r="S41" s="566" t="s">
        <v>186</v>
      </c>
      <c r="T41" s="566" t="s">
        <v>184</v>
      </c>
      <c r="U41" s="566" t="s">
        <v>183</v>
      </c>
      <c r="V41" s="565" t="s">
        <v>189</v>
      </c>
      <c r="W41" s="566" t="s">
        <v>185</v>
      </c>
      <c r="X41" s="566" t="s">
        <v>186</v>
      </c>
      <c r="Y41" s="566" t="s">
        <v>184</v>
      </c>
      <c r="Z41" s="566" t="s">
        <v>183</v>
      </c>
      <c r="AA41" s="565" t="s">
        <v>189</v>
      </c>
    </row>
    <row r="42" spans="1:27" ht="13.5" thickBot="1">
      <c r="A42" s="567"/>
      <c r="B42" s="595">
        <v>1</v>
      </c>
      <c r="C42" s="589">
        <v>2</v>
      </c>
      <c r="D42" s="589">
        <v>3</v>
      </c>
      <c r="E42" s="590">
        <v>4</v>
      </c>
      <c r="F42" s="591">
        <v>5</v>
      </c>
      <c r="G42" s="589">
        <v>6</v>
      </c>
      <c r="H42" s="589">
        <v>2</v>
      </c>
      <c r="I42" s="589">
        <v>3</v>
      </c>
      <c r="J42" s="590">
        <v>4</v>
      </c>
      <c r="K42" s="591">
        <v>5</v>
      </c>
      <c r="L42" s="589">
        <v>6</v>
      </c>
      <c r="M42" s="589">
        <v>2</v>
      </c>
      <c r="N42" s="589">
        <v>3</v>
      </c>
      <c r="O42" s="590">
        <v>4</v>
      </c>
      <c r="P42" s="591">
        <v>5</v>
      </c>
      <c r="Q42" s="589">
        <v>6</v>
      </c>
      <c r="R42" s="589">
        <v>2</v>
      </c>
      <c r="S42" s="589">
        <v>3</v>
      </c>
      <c r="T42" s="590">
        <v>4</v>
      </c>
      <c r="U42" s="591">
        <v>5</v>
      </c>
      <c r="V42" s="589">
        <v>6</v>
      </c>
      <c r="W42" s="589">
        <v>2</v>
      </c>
      <c r="X42" s="589">
        <v>3</v>
      </c>
      <c r="Y42" s="590">
        <v>4</v>
      </c>
      <c r="Z42" s="591">
        <v>5</v>
      </c>
      <c r="AA42" s="589">
        <v>6</v>
      </c>
    </row>
    <row r="43" spans="1:27" ht="15">
      <c r="A43" s="568" t="s">
        <v>142</v>
      </c>
      <c r="B43" s="222" t="s">
        <v>399</v>
      </c>
      <c r="C43" s="600"/>
      <c r="D43" s="569"/>
      <c r="E43" s="569"/>
      <c r="F43" s="569"/>
      <c r="G43" s="601"/>
      <c r="H43" s="600"/>
      <c r="I43" s="569"/>
      <c r="J43" s="569"/>
      <c r="K43" s="569"/>
      <c r="L43" s="601"/>
      <c r="M43" s="600"/>
      <c r="N43" s="569"/>
      <c r="O43" s="569"/>
      <c r="P43" s="569"/>
      <c r="Q43" s="601"/>
      <c r="R43" s="600"/>
      <c r="S43" s="569"/>
      <c r="T43" s="569"/>
      <c r="U43" s="569"/>
      <c r="V43" s="601"/>
      <c r="W43" s="600"/>
      <c r="X43" s="569"/>
      <c r="Y43" s="569"/>
      <c r="Z43" s="569"/>
      <c r="AA43" s="601"/>
    </row>
    <row r="44" spans="1:27" ht="15">
      <c r="A44" s="568" t="s">
        <v>174</v>
      </c>
      <c r="B44" s="222" t="s">
        <v>401</v>
      </c>
      <c r="C44" s="600"/>
      <c r="D44" s="569"/>
      <c r="E44" s="569"/>
      <c r="F44" s="569"/>
      <c r="G44" s="601"/>
      <c r="H44" s="600"/>
      <c r="I44" s="569"/>
      <c r="J44" s="569"/>
      <c r="K44" s="569"/>
      <c r="L44" s="601"/>
      <c r="M44" s="600"/>
      <c r="N44" s="569"/>
      <c r="O44" s="569"/>
      <c r="P44" s="569"/>
      <c r="Q44" s="601"/>
      <c r="R44" s="600"/>
      <c r="S44" s="569"/>
      <c r="T44" s="569"/>
      <c r="U44" s="569"/>
      <c r="V44" s="601"/>
      <c r="W44" s="600"/>
      <c r="X44" s="569"/>
      <c r="Y44" s="569"/>
      <c r="Z44" s="569"/>
      <c r="AA44" s="601"/>
    </row>
    <row r="45" spans="1:27" ht="15">
      <c r="A45" s="568" t="s">
        <v>459</v>
      </c>
      <c r="B45" s="222" t="s">
        <v>405</v>
      </c>
      <c r="C45" s="600"/>
      <c r="D45" s="569"/>
      <c r="E45" s="569"/>
      <c r="F45" s="569"/>
      <c r="G45" s="601"/>
      <c r="H45" s="600"/>
      <c r="I45" s="569"/>
      <c r="J45" s="569"/>
      <c r="K45" s="569"/>
      <c r="L45" s="601"/>
      <c r="M45" s="600"/>
      <c r="N45" s="569"/>
      <c r="O45" s="569"/>
      <c r="P45" s="569"/>
      <c r="Q45" s="601"/>
      <c r="R45" s="600"/>
      <c r="S45" s="569"/>
      <c r="T45" s="569"/>
      <c r="U45" s="569"/>
      <c r="V45" s="601"/>
      <c r="W45" s="600"/>
      <c r="X45" s="569"/>
      <c r="Y45" s="569"/>
      <c r="Z45" s="569"/>
      <c r="AA45" s="601"/>
    </row>
    <row r="46" spans="1:27" ht="15">
      <c r="A46" s="568" t="s">
        <v>144</v>
      </c>
      <c r="B46" s="222" t="s">
        <v>407</v>
      </c>
      <c r="C46" s="600"/>
      <c r="D46" s="569"/>
      <c r="E46" s="569"/>
      <c r="F46" s="569"/>
      <c r="G46" s="601"/>
      <c r="H46" s="600"/>
      <c r="I46" s="569"/>
      <c r="J46" s="569"/>
      <c r="K46" s="569"/>
      <c r="L46" s="601"/>
      <c r="M46" s="600"/>
      <c r="N46" s="569"/>
      <c r="O46" s="569"/>
      <c r="P46" s="569"/>
      <c r="Q46" s="601"/>
      <c r="R46" s="600"/>
      <c r="S46" s="569"/>
      <c r="T46" s="569"/>
      <c r="U46" s="569"/>
      <c r="V46" s="601"/>
      <c r="W46" s="600"/>
      <c r="X46" s="569"/>
      <c r="Y46" s="569"/>
      <c r="Z46" s="569"/>
      <c r="AA46" s="601"/>
    </row>
    <row r="47" spans="1:27" ht="15">
      <c r="A47" s="568" t="s">
        <v>175</v>
      </c>
      <c r="B47" s="222" t="s">
        <v>146</v>
      </c>
      <c r="C47" s="600"/>
      <c r="D47" s="569"/>
      <c r="E47" s="569"/>
      <c r="F47" s="569"/>
      <c r="G47" s="601"/>
      <c r="H47" s="600"/>
      <c r="I47" s="569"/>
      <c r="J47" s="569"/>
      <c r="K47" s="569"/>
      <c r="L47" s="601"/>
      <c r="M47" s="600"/>
      <c r="N47" s="569"/>
      <c r="O47" s="569"/>
      <c r="P47" s="569"/>
      <c r="Q47" s="601"/>
      <c r="R47" s="600"/>
      <c r="S47" s="569"/>
      <c r="T47" s="569"/>
      <c r="U47" s="569"/>
      <c r="V47" s="601"/>
      <c r="W47" s="600"/>
      <c r="X47" s="569"/>
      <c r="Y47" s="569"/>
      <c r="Z47" s="569"/>
      <c r="AA47" s="601"/>
    </row>
    <row r="48" spans="1:27" ht="15">
      <c r="A48" s="568" t="s">
        <v>176</v>
      </c>
      <c r="B48" s="222" t="s">
        <v>409</v>
      </c>
      <c r="C48" s="600"/>
      <c r="D48" s="569"/>
      <c r="E48" s="569"/>
      <c r="F48" s="569"/>
      <c r="G48" s="601"/>
      <c r="H48" s="600"/>
      <c r="I48" s="569"/>
      <c r="J48" s="569"/>
      <c r="K48" s="569"/>
      <c r="L48" s="601"/>
      <c r="M48" s="600"/>
      <c r="N48" s="569"/>
      <c r="O48" s="569"/>
      <c r="P48" s="569"/>
      <c r="Q48" s="601"/>
      <c r="R48" s="600"/>
      <c r="S48" s="569"/>
      <c r="T48" s="569"/>
      <c r="U48" s="569"/>
      <c r="V48" s="601"/>
      <c r="W48" s="600"/>
      <c r="X48" s="569"/>
      <c r="Y48" s="569"/>
      <c r="Z48" s="569"/>
      <c r="AA48" s="601"/>
    </row>
    <row r="49" spans="1:27" ht="15">
      <c r="A49" s="568" t="s">
        <v>177</v>
      </c>
      <c r="B49" s="222" t="s">
        <v>547</v>
      </c>
      <c r="C49" s="600"/>
      <c r="D49" s="570"/>
      <c r="E49" s="569"/>
      <c r="F49" s="571"/>
      <c r="G49" s="602"/>
      <c r="H49" s="600"/>
      <c r="I49" s="570"/>
      <c r="J49" s="569"/>
      <c r="K49" s="571"/>
      <c r="L49" s="602"/>
      <c r="M49" s="600"/>
      <c r="N49" s="570"/>
      <c r="O49" s="569"/>
      <c r="P49" s="571"/>
      <c r="Q49" s="602"/>
      <c r="R49" s="600"/>
      <c r="S49" s="570"/>
      <c r="T49" s="569"/>
      <c r="U49" s="571"/>
      <c r="V49" s="602"/>
      <c r="W49" s="600"/>
      <c r="X49" s="570"/>
      <c r="Y49" s="569"/>
      <c r="Z49" s="571"/>
      <c r="AA49" s="602"/>
    </row>
    <row r="50" spans="1:27" ht="26.25">
      <c r="A50" s="572" t="s">
        <v>178</v>
      </c>
      <c r="B50" s="596" t="s">
        <v>412</v>
      </c>
      <c r="C50" s="603"/>
      <c r="D50" s="573"/>
      <c r="E50" s="573"/>
      <c r="F50" s="573"/>
      <c r="G50" s="604"/>
      <c r="H50" s="603"/>
      <c r="I50" s="573"/>
      <c r="J50" s="573"/>
      <c r="K50" s="573"/>
      <c r="L50" s="604"/>
      <c r="M50" s="603"/>
      <c r="N50" s="573"/>
      <c r="O50" s="573"/>
      <c r="P50" s="573"/>
      <c r="Q50" s="604"/>
      <c r="R50" s="603"/>
      <c r="S50" s="573"/>
      <c r="T50" s="573"/>
      <c r="U50" s="573"/>
      <c r="V50" s="604"/>
      <c r="W50" s="603"/>
      <c r="X50" s="573"/>
      <c r="Y50" s="573"/>
      <c r="Z50" s="573"/>
      <c r="AA50" s="604"/>
    </row>
    <row r="51" spans="1:27" ht="15">
      <c r="A51" s="568" t="s">
        <v>149</v>
      </c>
      <c r="B51" s="222" t="s">
        <v>414</v>
      </c>
      <c r="C51" s="600"/>
      <c r="D51" s="569"/>
      <c r="E51" s="569"/>
      <c r="F51" s="569"/>
      <c r="G51" s="601"/>
      <c r="H51" s="600"/>
      <c r="I51" s="569"/>
      <c r="J51" s="569"/>
      <c r="K51" s="569"/>
      <c r="L51" s="601"/>
      <c r="M51" s="600"/>
      <c r="N51" s="569"/>
      <c r="O51" s="569"/>
      <c r="P51" s="569"/>
      <c r="Q51" s="601"/>
      <c r="R51" s="600"/>
      <c r="S51" s="569"/>
      <c r="T51" s="569"/>
      <c r="U51" s="569"/>
      <c r="V51" s="601"/>
      <c r="W51" s="600"/>
      <c r="X51" s="569"/>
      <c r="Y51" s="569"/>
      <c r="Z51" s="569"/>
      <c r="AA51" s="601"/>
    </row>
    <row r="52" spans="1:27" ht="26.25">
      <c r="A52" s="572" t="s">
        <v>179</v>
      </c>
      <c r="B52" s="596" t="s">
        <v>420</v>
      </c>
      <c r="C52" s="603"/>
      <c r="D52" s="573"/>
      <c r="E52" s="573"/>
      <c r="F52" s="573"/>
      <c r="G52" s="604"/>
      <c r="H52" s="603"/>
      <c r="I52" s="573"/>
      <c r="J52" s="573"/>
      <c r="K52" s="573"/>
      <c r="L52" s="604"/>
      <c r="M52" s="603"/>
      <c r="N52" s="573"/>
      <c r="O52" s="573"/>
      <c r="P52" s="573"/>
      <c r="Q52" s="604"/>
      <c r="R52" s="603"/>
      <c r="S52" s="573"/>
      <c r="T52" s="573"/>
      <c r="U52" s="573"/>
      <c r="V52" s="604"/>
      <c r="W52" s="603"/>
      <c r="X52" s="573"/>
      <c r="Y52" s="573"/>
      <c r="Z52" s="573"/>
      <c r="AA52" s="604"/>
    </row>
    <row r="53" spans="1:27" ht="15">
      <c r="A53" s="575" t="s">
        <v>150</v>
      </c>
      <c r="B53" s="362" t="s">
        <v>639</v>
      </c>
      <c r="C53" s="605"/>
      <c r="D53" s="576"/>
      <c r="E53" s="576"/>
      <c r="F53" s="576"/>
      <c r="G53" s="606"/>
      <c r="H53" s="605"/>
      <c r="I53" s="576"/>
      <c r="J53" s="576"/>
      <c r="K53" s="576"/>
      <c r="L53" s="606"/>
      <c r="M53" s="605"/>
      <c r="N53" s="576"/>
      <c r="O53" s="576"/>
      <c r="P53" s="576"/>
      <c r="Q53" s="606"/>
      <c r="R53" s="605"/>
      <c r="S53" s="576"/>
      <c r="T53" s="576"/>
      <c r="U53" s="576"/>
      <c r="V53" s="606"/>
      <c r="W53" s="605"/>
      <c r="X53" s="576"/>
      <c r="Y53" s="576"/>
      <c r="Z53" s="576"/>
      <c r="AA53" s="606"/>
    </row>
    <row r="54" spans="1:27" ht="15">
      <c r="A54" s="572" t="s">
        <v>180</v>
      </c>
      <c r="B54" s="596" t="s">
        <v>422</v>
      </c>
      <c r="C54" s="603"/>
      <c r="D54" s="573"/>
      <c r="E54" s="573"/>
      <c r="F54" s="573"/>
      <c r="G54" s="604"/>
      <c r="H54" s="603"/>
      <c r="I54" s="573"/>
      <c r="J54" s="573"/>
      <c r="K54" s="573"/>
      <c r="L54" s="604"/>
      <c r="M54" s="603"/>
      <c r="N54" s="573"/>
      <c r="O54" s="573"/>
      <c r="P54" s="573"/>
      <c r="Q54" s="604"/>
      <c r="R54" s="603"/>
      <c r="S54" s="573"/>
      <c r="T54" s="573"/>
      <c r="U54" s="573"/>
      <c r="V54" s="604"/>
      <c r="W54" s="603"/>
      <c r="X54" s="573"/>
      <c r="Y54" s="573"/>
      <c r="Z54" s="573"/>
      <c r="AA54" s="604"/>
    </row>
    <row r="55" spans="1:27" ht="15" thickBot="1">
      <c r="A55" s="575" t="s">
        <v>151</v>
      </c>
      <c r="B55" s="362" t="s">
        <v>469</v>
      </c>
      <c r="C55" s="656"/>
      <c r="D55" s="652"/>
      <c r="E55" s="652"/>
      <c r="F55" s="652"/>
      <c r="G55" s="657"/>
      <c r="H55" s="656"/>
      <c r="I55" s="652"/>
      <c r="J55" s="652"/>
      <c r="K55" s="652"/>
      <c r="L55" s="657"/>
      <c r="M55" s="656"/>
      <c r="N55" s="652"/>
      <c r="O55" s="652"/>
      <c r="P55" s="652"/>
      <c r="Q55" s="657"/>
      <c r="R55" s="656"/>
      <c r="S55" s="652"/>
      <c r="T55" s="652"/>
      <c r="U55" s="652"/>
      <c r="V55" s="657"/>
      <c r="W55" s="656"/>
      <c r="X55" s="652"/>
      <c r="Y55" s="652"/>
      <c r="Z55" s="652"/>
      <c r="AA55" s="657"/>
    </row>
    <row r="56" spans="1:27" ht="13.5" thickBot="1">
      <c r="A56" s="594" t="s">
        <v>152</v>
      </c>
      <c r="B56" s="617" t="s">
        <v>472</v>
      </c>
      <c r="C56" s="649">
        <f aca="true" t="shared" si="11" ref="C56:AA56">SUM(C43:C46)+C48+SUM(C50:C54)</f>
        <v>0</v>
      </c>
      <c r="D56" s="650">
        <f t="shared" si="11"/>
        <v>0</v>
      </c>
      <c r="E56" s="650">
        <f t="shared" si="11"/>
        <v>0</v>
      </c>
      <c r="F56" s="650">
        <f t="shared" si="11"/>
        <v>0</v>
      </c>
      <c r="G56" s="651">
        <f t="shared" si="11"/>
        <v>0</v>
      </c>
      <c r="H56" s="649">
        <f t="shared" si="11"/>
        <v>0</v>
      </c>
      <c r="I56" s="650">
        <f t="shared" si="11"/>
        <v>0</v>
      </c>
      <c r="J56" s="650">
        <f t="shared" si="11"/>
        <v>0</v>
      </c>
      <c r="K56" s="650">
        <f t="shared" si="11"/>
        <v>0</v>
      </c>
      <c r="L56" s="651">
        <f t="shared" si="11"/>
        <v>0</v>
      </c>
      <c r="M56" s="649">
        <f t="shared" si="11"/>
        <v>0</v>
      </c>
      <c r="N56" s="650">
        <f t="shared" si="11"/>
        <v>0</v>
      </c>
      <c r="O56" s="650">
        <f t="shared" si="11"/>
        <v>0</v>
      </c>
      <c r="P56" s="650">
        <f t="shared" si="11"/>
        <v>0</v>
      </c>
      <c r="Q56" s="651">
        <f t="shared" si="11"/>
        <v>0</v>
      </c>
      <c r="R56" s="649">
        <f t="shared" si="11"/>
        <v>0</v>
      </c>
      <c r="S56" s="650">
        <f t="shared" si="11"/>
        <v>0</v>
      </c>
      <c r="T56" s="650">
        <f t="shared" si="11"/>
        <v>0</v>
      </c>
      <c r="U56" s="650">
        <f t="shared" si="11"/>
        <v>0</v>
      </c>
      <c r="V56" s="651">
        <f t="shared" si="11"/>
        <v>0</v>
      </c>
      <c r="W56" s="649">
        <f t="shared" si="11"/>
        <v>0</v>
      </c>
      <c r="X56" s="650">
        <f t="shared" si="11"/>
        <v>0</v>
      </c>
      <c r="Y56" s="650">
        <f t="shared" si="11"/>
        <v>0</v>
      </c>
      <c r="Z56" s="650">
        <f t="shared" si="11"/>
        <v>0</v>
      </c>
      <c r="AA56" s="651">
        <f t="shared" si="11"/>
        <v>0</v>
      </c>
    </row>
    <row r="57" spans="1:27" ht="12.75">
      <c r="A57" s="577"/>
      <c r="B57" s="26"/>
      <c r="C57" s="607"/>
      <c r="D57" s="579"/>
      <c r="E57" s="127" t="s">
        <v>167</v>
      </c>
      <c r="F57" s="580"/>
      <c r="G57" s="608"/>
      <c r="H57" s="607"/>
      <c r="I57" s="579"/>
      <c r="J57" s="127" t="s">
        <v>167</v>
      </c>
      <c r="K57" s="580"/>
      <c r="L57" s="608"/>
      <c r="M57" s="607"/>
      <c r="N57" s="579"/>
      <c r="O57" s="127" t="s">
        <v>167</v>
      </c>
      <c r="P57" s="580"/>
      <c r="Q57" s="608"/>
      <c r="R57" s="607"/>
      <c r="S57" s="579"/>
      <c r="T57" s="127" t="s">
        <v>167</v>
      </c>
      <c r="U57" s="580"/>
      <c r="V57" s="608"/>
      <c r="W57" s="607"/>
      <c r="X57" s="579"/>
      <c r="Y57" s="127" t="s">
        <v>167</v>
      </c>
      <c r="Z57" s="580"/>
      <c r="AA57" s="608"/>
    </row>
    <row r="58" spans="1:27" ht="15">
      <c r="A58" s="581"/>
      <c r="B58" s="582"/>
      <c r="C58" s="609"/>
      <c r="D58" s="570"/>
      <c r="E58" s="134" t="s">
        <v>185</v>
      </c>
      <c r="F58" s="583" t="s">
        <v>154</v>
      </c>
      <c r="G58" s="602"/>
      <c r="H58" s="609"/>
      <c r="I58" s="570"/>
      <c r="J58" s="134" t="s">
        <v>185</v>
      </c>
      <c r="K58" s="583" t="s">
        <v>154</v>
      </c>
      <c r="L58" s="602"/>
      <c r="M58" s="609"/>
      <c r="N58" s="570"/>
      <c r="O58" s="134" t="s">
        <v>185</v>
      </c>
      <c r="P58" s="583" t="s">
        <v>154</v>
      </c>
      <c r="Q58" s="602"/>
      <c r="R58" s="609"/>
      <c r="S58" s="570"/>
      <c r="T58" s="134" t="s">
        <v>185</v>
      </c>
      <c r="U58" s="583" t="s">
        <v>154</v>
      </c>
      <c r="V58" s="602"/>
      <c r="W58" s="609"/>
      <c r="X58" s="570"/>
      <c r="Y58" s="134" t="s">
        <v>185</v>
      </c>
      <c r="Z58" s="583" t="s">
        <v>154</v>
      </c>
      <c r="AA58" s="602"/>
    </row>
    <row r="59" spans="1:27" ht="66">
      <c r="A59" s="53" t="s">
        <v>169</v>
      </c>
      <c r="B59" s="517" t="s">
        <v>473</v>
      </c>
      <c r="C59" s="610"/>
      <c r="D59" s="584"/>
      <c r="E59" s="584"/>
      <c r="F59" s="584"/>
      <c r="G59" s="611"/>
      <c r="H59" s="610"/>
      <c r="I59" s="584"/>
      <c r="J59" s="584"/>
      <c r="K59" s="584"/>
      <c r="L59" s="611"/>
      <c r="M59" s="610"/>
      <c r="N59" s="584"/>
      <c r="O59" s="584"/>
      <c r="P59" s="584"/>
      <c r="Q59" s="611"/>
      <c r="R59" s="610"/>
      <c r="S59" s="584"/>
      <c r="T59" s="584"/>
      <c r="U59" s="584"/>
      <c r="V59" s="611"/>
      <c r="W59" s="610"/>
      <c r="X59" s="584"/>
      <c r="Y59" s="584"/>
      <c r="Z59" s="584"/>
      <c r="AA59" s="611"/>
    </row>
    <row r="60" spans="1:27" ht="15">
      <c r="A60" s="494" t="s">
        <v>155</v>
      </c>
      <c r="B60" s="517" t="s">
        <v>475</v>
      </c>
      <c r="C60" s="610"/>
      <c r="D60" s="584"/>
      <c r="E60" s="584"/>
      <c r="F60" s="584"/>
      <c r="G60" s="611"/>
      <c r="H60" s="610"/>
      <c r="I60" s="584"/>
      <c r="J60" s="584"/>
      <c r="K60" s="584"/>
      <c r="L60" s="611"/>
      <c r="M60" s="610"/>
      <c r="N60" s="584"/>
      <c r="O60" s="584"/>
      <c r="P60" s="584"/>
      <c r="Q60" s="611"/>
      <c r="R60" s="610"/>
      <c r="S60" s="584"/>
      <c r="T60" s="584"/>
      <c r="U60" s="584"/>
      <c r="V60" s="611"/>
      <c r="W60" s="610"/>
      <c r="X60" s="584"/>
      <c r="Y60" s="584"/>
      <c r="Z60" s="584"/>
      <c r="AA60" s="611"/>
    </row>
    <row r="61" spans="1:27" ht="15">
      <c r="A61" s="494" t="s">
        <v>170</v>
      </c>
      <c r="B61" s="517" t="s">
        <v>476</v>
      </c>
      <c r="C61" s="612"/>
      <c r="D61" s="592"/>
      <c r="E61" s="592"/>
      <c r="F61" s="592"/>
      <c r="G61" s="613"/>
      <c r="H61" s="612"/>
      <c r="I61" s="592"/>
      <c r="J61" s="592"/>
      <c r="K61" s="592"/>
      <c r="L61" s="613"/>
      <c r="M61" s="612"/>
      <c r="N61" s="592"/>
      <c r="O61" s="592"/>
      <c r="P61" s="592"/>
      <c r="Q61" s="613"/>
      <c r="R61" s="612"/>
      <c r="S61" s="592"/>
      <c r="T61" s="592"/>
      <c r="U61" s="592"/>
      <c r="V61" s="613"/>
      <c r="W61" s="612"/>
      <c r="X61" s="592"/>
      <c r="Y61" s="592"/>
      <c r="Z61" s="592"/>
      <c r="AA61" s="613"/>
    </row>
    <row r="62" spans="1:27" ht="52.5">
      <c r="A62" s="586" t="s">
        <v>171</v>
      </c>
      <c r="B62" s="517" t="s">
        <v>428</v>
      </c>
      <c r="C62" s="610"/>
      <c r="D62" s="584"/>
      <c r="E62" s="584"/>
      <c r="F62" s="584"/>
      <c r="G62" s="611"/>
      <c r="H62" s="610"/>
      <c r="I62" s="584"/>
      <c r="J62" s="584"/>
      <c r="K62" s="584"/>
      <c r="L62" s="611"/>
      <c r="M62" s="610"/>
      <c r="N62" s="584"/>
      <c r="O62" s="584"/>
      <c r="P62" s="584"/>
      <c r="Q62" s="611"/>
      <c r="R62" s="610"/>
      <c r="S62" s="584"/>
      <c r="T62" s="584"/>
      <c r="U62" s="584"/>
      <c r="V62" s="611"/>
      <c r="W62" s="610"/>
      <c r="X62" s="584"/>
      <c r="Y62" s="584"/>
      <c r="Z62" s="584"/>
      <c r="AA62" s="611"/>
    </row>
    <row r="63" spans="1:27" ht="15">
      <c r="A63" s="494" t="s">
        <v>172</v>
      </c>
      <c r="B63" s="517" t="s">
        <v>430</v>
      </c>
      <c r="C63" s="605"/>
      <c r="D63" s="576"/>
      <c r="E63" s="576"/>
      <c r="F63" s="576"/>
      <c r="G63" s="613"/>
      <c r="H63" s="605"/>
      <c r="I63" s="576"/>
      <c r="J63" s="576"/>
      <c r="K63" s="576"/>
      <c r="L63" s="613"/>
      <c r="M63" s="605"/>
      <c r="N63" s="576"/>
      <c r="O63" s="576"/>
      <c r="P63" s="576"/>
      <c r="Q63" s="613"/>
      <c r="R63" s="605"/>
      <c r="S63" s="576"/>
      <c r="T63" s="576"/>
      <c r="U63" s="576"/>
      <c r="V63" s="613"/>
      <c r="W63" s="605"/>
      <c r="X63" s="576"/>
      <c r="Y63" s="576"/>
      <c r="Z63" s="576"/>
      <c r="AA63" s="613"/>
    </row>
    <row r="64" spans="1:27" ht="39">
      <c r="A64" s="587" t="s">
        <v>173</v>
      </c>
      <c r="B64" s="517" t="s">
        <v>480</v>
      </c>
      <c r="C64" s="610"/>
      <c r="D64" s="584"/>
      <c r="E64" s="584"/>
      <c r="F64" s="584"/>
      <c r="G64" s="611"/>
      <c r="H64" s="610"/>
      <c r="I64" s="584"/>
      <c r="J64" s="584"/>
      <c r="K64" s="584"/>
      <c r="L64" s="611"/>
      <c r="M64" s="610"/>
      <c r="N64" s="584"/>
      <c r="O64" s="584"/>
      <c r="P64" s="584"/>
      <c r="Q64" s="611"/>
      <c r="R64" s="610"/>
      <c r="S64" s="584"/>
      <c r="T64" s="584"/>
      <c r="U64" s="584"/>
      <c r="V64" s="611"/>
      <c r="W64" s="610"/>
      <c r="X64" s="584"/>
      <c r="Y64" s="584"/>
      <c r="Z64" s="584"/>
      <c r="AA64" s="611"/>
    </row>
    <row r="65" spans="1:27" ht="15" thickBot="1">
      <c r="A65" s="588" t="s">
        <v>157</v>
      </c>
      <c r="B65" s="597" t="s">
        <v>481</v>
      </c>
      <c r="C65" s="614"/>
      <c r="D65" s="615"/>
      <c r="E65" s="615"/>
      <c r="F65" s="615"/>
      <c r="G65" s="616"/>
      <c r="H65" s="614"/>
      <c r="I65" s="615"/>
      <c r="J65" s="615"/>
      <c r="K65" s="615"/>
      <c r="L65" s="616"/>
      <c r="M65" s="614"/>
      <c r="N65" s="615"/>
      <c r="O65" s="615"/>
      <c r="P65" s="615"/>
      <c r="Q65" s="616"/>
      <c r="R65" s="614"/>
      <c r="S65" s="615"/>
      <c r="T65" s="615"/>
      <c r="U65" s="615"/>
      <c r="V65" s="616"/>
      <c r="W65" s="614"/>
      <c r="X65" s="615"/>
      <c r="Y65" s="615"/>
      <c r="Z65" s="615"/>
      <c r="AA65" s="616"/>
    </row>
    <row r="73" ht="13.5" thickBot="1"/>
    <row r="74" spans="3:27" ht="13.5" thickBot="1">
      <c r="C74" s="857" t="s">
        <v>632</v>
      </c>
      <c r="D74" s="858"/>
      <c r="E74" s="858"/>
      <c r="F74" s="858"/>
      <c r="G74" s="859"/>
      <c r="H74" s="857" t="s">
        <v>609</v>
      </c>
      <c r="I74" s="858"/>
      <c r="J74" s="858"/>
      <c r="K74" s="858"/>
      <c r="L74" s="859"/>
      <c r="M74" s="857" t="s">
        <v>633</v>
      </c>
      <c r="N74" s="858"/>
      <c r="O74" s="858"/>
      <c r="P74" s="858"/>
      <c r="Q74" s="859"/>
      <c r="R74" s="857" t="s">
        <v>634</v>
      </c>
      <c r="S74" s="858"/>
      <c r="T74" s="858"/>
      <c r="U74" s="858"/>
      <c r="V74" s="859"/>
      <c r="W74" s="857" t="s">
        <v>635</v>
      </c>
      <c r="X74" s="858"/>
      <c r="Y74" s="858"/>
      <c r="Z74" s="858"/>
      <c r="AA74" s="859"/>
    </row>
    <row r="75" spans="1:27" ht="12.75">
      <c r="A75" s="7"/>
      <c r="B75" s="206"/>
      <c r="C75" s="206" t="s">
        <v>129</v>
      </c>
      <c r="D75" s="558" t="s">
        <v>130</v>
      </c>
      <c r="E75" s="862" t="s">
        <v>182</v>
      </c>
      <c r="F75" s="863"/>
      <c r="G75" s="557" t="s">
        <v>132</v>
      </c>
      <c r="H75" s="206" t="s">
        <v>129</v>
      </c>
      <c r="I75" s="558" t="s">
        <v>130</v>
      </c>
      <c r="J75" s="862" t="s">
        <v>182</v>
      </c>
      <c r="K75" s="863"/>
      <c r="L75" s="557" t="s">
        <v>132</v>
      </c>
      <c r="M75" s="206" t="s">
        <v>129</v>
      </c>
      <c r="N75" s="558" t="s">
        <v>130</v>
      </c>
      <c r="O75" s="862" t="s">
        <v>182</v>
      </c>
      <c r="P75" s="863"/>
      <c r="Q75" s="557" t="s">
        <v>132</v>
      </c>
      <c r="R75" s="206" t="s">
        <v>129</v>
      </c>
      <c r="S75" s="558" t="s">
        <v>130</v>
      </c>
      <c r="T75" s="862" t="s">
        <v>182</v>
      </c>
      <c r="U75" s="863"/>
      <c r="V75" s="557" t="s">
        <v>132</v>
      </c>
      <c r="W75" s="206" t="s">
        <v>129</v>
      </c>
      <c r="X75" s="558" t="s">
        <v>130</v>
      </c>
      <c r="Y75" s="862" t="s">
        <v>182</v>
      </c>
      <c r="Z75" s="863"/>
      <c r="AA75" s="557" t="s">
        <v>132</v>
      </c>
    </row>
    <row r="76" spans="1:27" ht="12.75">
      <c r="A76" s="68"/>
      <c r="B76" s="210" t="s">
        <v>281</v>
      </c>
      <c r="C76" s="860" t="s">
        <v>166</v>
      </c>
      <c r="D76" s="861"/>
      <c r="E76" s="860" t="s">
        <v>181</v>
      </c>
      <c r="F76" s="861"/>
      <c r="G76" s="10" t="s">
        <v>187</v>
      </c>
      <c r="H76" s="860" t="s">
        <v>166</v>
      </c>
      <c r="I76" s="861"/>
      <c r="J76" s="860" t="s">
        <v>181</v>
      </c>
      <c r="K76" s="861"/>
      <c r="L76" s="10" t="s">
        <v>187</v>
      </c>
      <c r="M76" s="860" t="s">
        <v>166</v>
      </c>
      <c r="N76" s="861"/>
      <c r="O76" s="860" t="s">
        <v>181</v>
      </c>
      <c r="P76" s="861"/>
      <c r="Q76" s="10" t="s">
        <v>187</v>
      </c>
      <c r="R76" s="860" t="s">
        <v>166</v>
      </c>
      <c r="S76" s="861"/>
      <c r="T76" s="860" t="s">
        <v>181</v>
      </c>
      <c r="U76" s="861"/>
      <c r="V76" s="10" t="s">
        <v>187</v>
      </c>
      <c r="W76" s="860" t="s">
        <v>166</v>
      </c>
      <c r="X76" s="861"/>
      <c r="Y76" s="860" t="s">
        <v>181</v>
      </c>
      <c r="Z76" s="861"/>
      <c r="AA76" s="10" t="s">
        <v>187</v>
      </c>
    </row>
    <row r="77" spans="1:27" ht="13.5" thickBot="1">
      <c r="A77" s="10" t="s">
        <v>136</v>
      </c>
      <c r="B77" s="210" t="s">
        <v>137</v>
      </c>
      <c r="C77" s="210"/>
      <c r="D77" s="563"/>
      <c r="E77" s="819" t="s">
        <v>168</v>
      </c>
      <c r="F77" s="821"/>
      <c r="G77" s="10" t="s">
        <v>188</v>
      </c>
      <c r="H77" s="210"/>
      <c r="I77" s="563"/>
      <c r="J77" s="819" t="s">
        <v>168</v>
      </c>
      <c r="K77" s="821"/>
      <c r="L77" s="10" t="s">
        <v>188</v>
      </c>
      <c r="M77" s="210"/>
      <c r="N77" s="563"/>
      <c r="O77" s="819" t="s">
        <v>168</v>
      </c>
      <c r="P77" s="821"/>
      <c r="Q77" s="10" t="s">
        <v>188</v>
      </c>
      <c r="R77" s="210"/>
      <c r="S77" s="563"/>
      <c r="T77" s="819" t="s">
        <v>168</v>
      </c>
      <c r="U77" s="821"/>
      <c r="V77" s="10" t="s">
        <v>188</v>
      </c>
      <c r="W77" s="210"/>
      <c r="X77" s="563"/>
      <c r="Y77" s="819" t="s">
        <v>168</v>
      </c>
      <c r="Z77" s="821"/>
      <c r="AA77" s="10" t="s">
        <v>188</v>
      </c>
    </row>
    <row r="78" spans="1:27" ht="13.5" thickBot="1">
      <c r="A78" s="68"/>
      <c r="B78" s="312"/>
      <c r="C78" s="566" t="s">
        <v>185</v>
      </c>
      <c r="D78" s="566" t="s">
        <v>186</v>
      </c>
      <c r="E78" s="566" t="s">
        <v>184</v>
      </c>
      <c r="F78" s="566" t="s">
        <v>183</v>
      </c>
      <c r="G78" s="565" t="s">
        <v>189</v>
      </c>
      <c r="H78" s="566" t="s">
        <v>185</v>
      </c>
      <c r="I78" s="566" t="s">
        <v>186</v>
      </c>
      <c r="J78" s="566" t="s">
        <v>184</v>
      </c>
      <c r="K78" s="566" t="s">
        <v>183</v>
      </c>
      <c r="L78" s="565" t="s">
        <v>189</v>
      </c>
      <c r="M78" s="566" t="s">
        <v>185</v>
      </c>
      <c r="N78" s="566" t="s">
        <v>186</v>
      </c>
      <c r="O78" s="566" t="s">
        <v>184</v>
      </c>
      <c r="P78" s="566" t="s">
        <v>183</v>
      </c>
      <c r="Q78" s="565" t="s">
        <v>189</v>
      </c>
      <c r="R78" s="566" t="s">
        <v>185</v>
      </c>
      <c r="S78" s="566" t="s">
        <v>186</v>
      </c>
      <c r="T78" s="566" t="s">
        <v>184</v>
      </c>
      <c r="U78" s="566" t="s">
        <v>183</v>
      </c>
      <c r="V78" s="565" t="s">
        <v>189</v>
      </c>
      <c r="W78" s="566" t="s">
        <v>185</v>
      </c>
      <c r="X78" s="566" t="s">
        <v>186</v>
      </c>
      <c r="Y78" s="566" t="s">
        <v>184</v>
      </c>
      <c r="Z78" s="566" t="s">
        <v>183</v>
      </c>
      <c r="AA78" s="565" t="s">
        <v>189</v>
      </c>
    </row>
    <row r="79" spans="1:27" ht="13.5" thickBot="1">
      <c r="A79" s="567"/>
      <c r="B79" s="595">
        <v>1</v>
      </c>
      <c r="C79" s="589">
        <v>2</v>
      </c>
      <c r="D79" s="589">
        <v>3</v>
      </c>
      <c r="E79" s="590">
        <v>4</v>
      </c>
      <c r="F79" s="591">
        <v>5</v>
      </c>
      <c r="G79" s="589">
        <v>6</v>
      </c>
      <c r="H79" s="621">
        <v>2</v>
      </c>
      <c r="I79" s="621">
        <v>3</v>
      </c>
      <c r="J79" s="622">
        <v>4</v>
      </c>
      <c r="K79" s="623">
        <v>5</v>
      </c>
      <c r="L79" s="621">
        <v>6</v>
      </c>
      <c r="M79" s="589">
        <v>2</v>
      </c>
      <c r="N79" s="589">
        <v>3</v>
      </c>
      <c r="O79" s="590">
        <v>4</v>
      </c>
      <c r="P79" s="591">
        <v>5</v>
      </c>
      <c r="Q79" s="589">
        <v>6</v>
      </c>
      <c r="R79" s="589">
        <v>2</v>
      </c>
      <c r="S79" s="589">
        <v>3</v>
      </c>
      <c r="T79" s="590">
        <v>4</v>
      </c>
      <c r="U79" s="591">
        <v>5</v>
      </c>
      <c r="V79" s="589">
        <v>6</v>
      </c>
      <c r="W79" s="589">
        <v>2</v>
      </c>
      <c r="X79" s="589">
        <v>3</v>
      </c>
      <c r="Y79" s="590">
        <v>4</v>
      </c>
      <c r="Z79" s="591">
        <v>5</v>
      </c>
      <c r="AA79" s="589">
        <v>6</v>
      </c>
    </row>
    <row r="80" spans="1:27" ht="15">
      <c r="A80" s="568" t="s">
        <v>142</v>
      </c>
      <c r="B80" s="222" t="s">
        <v>399</v>
      </c>
      <c r="C80" s="600"/>
      <c r="D80" s="569"/>
      <c r="E80" s="569"/>
      <c r="F80" s="569"/>
      <c r="G80" s="618"/>
      <c r="H80" s="625">
        <f>M80+R80+W80</f>
        <v>0</v>
      </c>
      <c r="I80" s="626">
        <f>N80+S80+X80</f>
        <v>0</v>
      </c>
      <c r="J80" s="626">
        <f>O80+T80+Y80</f>
        <v>0</v>
      </c>
      <c r="K80" s="626">
        <f>P80+U80+Z80</f>
        <v>0</v>
      </c>
      <c r="L80" s="627">
        <f>Q80+V80+AA80</f>
        <v>0</v>
      </c>
      <c r="M80" s="571"/>
      <c r="N80" s="569"/>
      <c r="O80" s="569"/>
      <c r="P80" s="569"/>
      <c r="Q80" s="601"/>
      <c r="R80" s="600"/>
      <c r="S80" s="569"/>
      <c r="T80" s="569"/>
      <c r="U80" s="569"/>
      <c r="V80" s="601"/>
      <c r="W80" s="600"/>
      <c r="X80" s="569"/>
      <c r="Y80" s="569"/>
      <c r="Z80" s="569"/>
      <c r="AA80" s="601"/>
    </row>
    <row r="81" spans="1:27" ht="15">
      <c r="A81" s="568" t="s">
        <v>174</v>
      </c>
      <c r="B81" s="222" t="s">
        <v>401</v>
      </c>
      <c r="C81" s="600"/>
      <c r="D81" s="569"/>
      <c r="E81" s="569"/>
      <c r="F81" s="569"/>
      <c r="G81" s="618"/>
      <c r="H81" s="628">
        <f aca="true" t="shared" si="12" ref="H81:H92">M81+R81+W81</f>
        <v>0</v>
      </c>
      <c r="I81" s="624">
        <f aca="true" t="shared" si="13" ref="I81:I92">N81+S81+X81</f>
        <v>0</v>
      </c>
      <c r="J81" s="624">
        <f aca="true" t="shared" si="14" ref="J81:J92">O81+T81+Y81</f>
        <v>0</v>
      </c>
      <c r="K81" s="624">
        <f aca="true" t="shared" si="15" ref="K81:K92">P81+U81+Z81</f>
        <v>0</v>
      </c>
      <c r="L81" s="629">
        <f aca="true" t="shared" si="16" ref="L81:L92">Q81+V81+AA81</f>
        <v>0</v>
      </c>
      <c r="M81" s="571"/>
      <c r="N81" s="569"/>
      <c r="O81" s="569"/>
      <c r="P81" s="569"/>
      <c r="Q81" s="601"/>
      <c r="R81" s="600"/>
      <c r="S81" s="569"/>
      <c r="T81" s="569"/>
      <c r="U81" s="569"/>
      <c r="V81" s="601"/>
      <c r="W81" s="600"/>
      <c r="X81" s="569"/>
      <c r="Y81" s="569"/>
      <c r="Z81" s="569"/>
      <c r="AA81" s="601"/>
    </row>
    <row r="82" spans="1:27" ht="15">
      <c r="A82" s="568" t="s">
        <v>459</v>
      </c>
      <c r="B82" s="222" t="s">
        <v>405</v>
      </c>
      <c r="C82" s="600"/>
      <c r="D82" s="569"/>
      <c r="E82" s="569"/>
      <c r="F82" s="569"/>
      <c r="G82" s="618"/>
      <c r="H82" s="628">
        <f t="shared" si="12"/>
        <v>0</v>
      </c>
      <c r="I82" s="624">
        <f t="shared" si="13"/>
        <v>0</v>
      </c>
      <c r="J82" s="624">
        <f t="shared" si="14"/>
        <v>0</v>
      </c>
      <c r="K82" s="624">
        <f t="shared" si="15"/>
        <v>0</v>
      </c>
      <c r="L82" s="629">
        <f t="shared" si="16"/>
        <v>0</v>
      </c>
      <c r="M82" s="571"/>
      <c r="N82" s="569"/>
      <c r="O82" s="569"/>
      <c r="P82" s="569"/>
      <c r="Q82" s="601"/>
      <c r="R82" s="600"/>
      <c r="S82" s="569"/>
      <c r="T82" s="569"/>
      <c r="U82" s="569"/>
      <c r="V82" s="601"/>
      <c r="W82" s="600"/>
      <c r="X82" s="569"/>
      <c r="Y82" s="569"/>
      <c r="Z82" s="569"/>
      <c r="AA82" s="601"/>
    </row>
    <row r="83" spans="1:27" ht="15">
      <c r="A83" s="568" t="s">
        <v>144</v>
      </c>
      <c r="B83" s="222" t="s">
        <v>407</v>
      </c>
      <c r="C83" s="600"/>
      <c r="D83" s="569"/>
      <c r="E83" s="569"/>
      <c r="F83" s="569"/>
      <c r="G83" s="618"/>
      <c r="H83" s="628">
        <f t="shared" si="12"/>
        <v>0</v>
      </c>
      <c r="I83" s="624">
        <f t="shared" si="13"/>
        <v>0</v>
      </c>
      <c r="J83" s="624">
        <f t="shared" si="14"/>
        <v>0</v>
      </c>
      <c r="K83" s="624">
        <f t="shared" si="15"/>
        <v>0</v>
      </c>
      <c r="L83" s="629">
        <f t="shared" si="16"/>
        <v>0</v>
      </c>
      <c r="M83" s="571"/>
      <c r="N83" s="569"/>
      <c r="O83" s="569"/>
      <c r="P83" s="569"/>
      <c r="Q83" s="601"/>
      <c r="R83" s="600"/>
      <c r="S83" s="569"/>
      <c r="T83" s="569"/>
      <c r="U83" s="569"/>
      <c r="V83" s="601"/>
      <c r="W83" s="600"/>
      <c r="X83" s="569"/>
      <c r="Y83" s="569"/>
      <c r="Z83" s="569"/>
      <c r="AA83" s="601"/>
    </row>
    <row r="84" spans="1:27" ht="15">
      <c r="A84" s="568" t="s">
        <v>175</v>
      </c>
      <c r="B84" s="222" t="s">
        <v>146</v>
      </c>
      <c r="C84" s="600"/>
      <c r="D84" s="569"/>
      <c r="E84" s="569"/>
      <c r="F84" s="569"/>
      <c r="G84" s="618"/>
      <c r="H84" s="628">
        <f t="shared" si="12"/>
        <v>0</v>
      </c>
      <c r="I84" s="624">
        <f t="shared" si="13"/>
        <v>0</v>
      </c>
      <c r="J84" s="624">
        <f t="shared" si="14"/>
        <v>0</v>
      </c>
      <c r="K84" s="624">
        <f t="shared" si="15"/>
        <v>0</v>
      </c>
      <c r="L84" s="629">
        <f t="shared" si="16"/>
        <v>0</v>
      </c>
      <c r="M84" s="571"/>
      <c r="N84" s="569"/>
      <c r="O84" s="569"/>
      <c r="P84" s="569"/>
      <c r="Q84" s="601"/>
      <c r="R84" s="600"/>
      <c r="S84" s="569"/>
      <c r="T84" s="569"/>
      <c r="U84" s="569"/>
      <c r="V84" s="601"/>
      <c r="W84" s="600"/>
      <c r="X84" s="569"/>
      <c r="Y84" s="569"/>
      <c r="Z84" s="569"/>
      <c r="AA84" s="601"/>
    </row>
    <row r="85" spans="1:27" ht="15">
      <c r="A85" s="568" t="s">
        <v>176</v>
      </c>
      <c r="B85" s="222" t="s">
        <v>409</v>
      </c>
      <c r="C85" s="600"/>
      <c r="D85" s="569"/>
      <c r="E85" s="569"/>
      <c r="F85" s="569"/>
      <c r="G85" s="618"/>
      <c r="H85" s="628">
        <f t="shared" si="12"/>
        <v>0</v>
      </c>
      <c r="I85" s="624">
        <f t="shared" si="13"/>
        <v>0</v>
      </c>
      <c r="J85" s="624">
        <f t="shared" si="14"/>
        <v>0</v>
      </c>
      <c r="K85" s="624">
        <f t="shared" si="15"/>
        <v>0</v>
      </c>
      <c r="L85" s="629">
        <f t="shared" si="16"/>
        <v>0</v>
      </c>
      <c r="M85" s="571"/>
      <c r="N85" s="569"/>
      <c r="O85" s="569"/>
      <c r="P85" s="569"/>
      <c r="Q85" s="601"/>
      <c r="R85" s="600"/>
      <c r="S85" s="569"/>
      <c r="T85" s="569"/>
      <c r="U85" s="569"/>
      <c r="V85" s="601"/>
      <c r="W85" s="600"/>
      <c r="X85" s="569"/>
      <c r="Y85" s="569"/>
      <c r="Z85" s="569"/>
      <c r="AA85" s="601"/>
    </row>
    <row r="86" spans="1:27" ht="15">
      <c r="A86" s="568" t="s">
        <v>177</v>
      </c>
      <c r="B86" s="222" t="s">
        <v>547</v>
      </c>
      <c r="C86" s="600"/>
      <c r="D86" s="570"/>
      <c r="E86" s="569"/>
      <c r="F86" s="571"/>
      <c r="G86" s="570"/>
      <c r="H86" s="628">
        <f t="shared" si="12"/>
        <v>0</v>
      </c>
      <c r="I86" s="624">
        <f t="shared" si="13"/>
        <v>0</v>
      </c>
      <c r="J86" s="624">
        <f t="shared" si="14"/>
        <v>0</v>
      </c>
      <c r="K86" s="624">
        <f t="shared" si="15"/>
        <v>0</v>
      </c>
      <c r="L86" s="629">
        <f t="shared" si="16"/>
        <v>0</v>
      </c>
      <c r="M86" s="571"/>
      <c r="N86" s="570"/>
      <c r="O86" s="569"/>
      <c r="P86" s="571"/>
      <c r="Q86" s="602"/>
      <c r="R86" s="600"/>
      <c r="S86" s="570"/>
      <c r="T86" s="569"/>
      <c r="U86" s="571"/>
      <c r="V86" s="602"/>
      <c r="W86" s="600"/>
      <c r="X86" s="570"/>
      <c r="Y86" s="569"/>
      <c r="Z86" s="571"/>
      <c r="AA86" s="602"/>
    </row>
    <row r="87" spans="1:27" ht="26.25">
      <c r="A87" s="572" t="s">
        <v>178</v>
      </c>
      <c r="B87" s="596" t="s">
        <v>412</v>
      </c>
      <c r="C87" s="603"/>
      <c r="D87" s="573"/>
      <c r="E87" s="573"/>
      <c r="F87" s="573"/>
      <c r="G87" s="619"/>
      <c r="H87" s="628">
        <f t="shared" si="12"/>
        <v>0</v>
      </c>
      <c r="I87" s="624">
        <f t="shared" si="13"/>
        <v>0</v>
      </c>
      <c r="J87" s="624">
        <f t="shared" si="14"/>
        <v>0</v>
      </c>
      <c r="K87" s="624">
        <f t="shared" si="15"/>
        <v>0</v>
      </c>
      <c r="L87" s="629">
        <f t="shared" si="16"/>
        <v>0</v>
      </c>
      <c r="M87" s="598"/>
      <c r="N87" s="573"/>
      <c r="O87" s="573"/>
      <c r="P87" s="573"/>
      <c r="Q87" s="604"/>
      <c r="R87" s="603"/>
      <c r="S87" s="573"/>
      <c r="T87" s="573"/>
      <c r="U87" s="573"/>
      <c r="V87" s="604"/>
      <c r="W87" s="603"/>
      <c r="X87" s="573"/>
      <c r="Y87" s="573"/>
      <c r="Z87" s="573"/>
      <c r="AA87" s="604"/>
    </row>
    <row r="88" spans="1:27" ht="15">
      <c r="A88" s="568" t="s">
        <v>149</v>
      </c>
      <c r="B88" s="222" t="s">
        <v>414</v>
      </c>
      <c r="C88" s="600"/>
      <c r="D88" s="569"/>
      <c r="E88" s="569"/>
      <c r="F88" s="569"/>
      <c r="G88" s="618"/>
      <c r="H88" s="628">
        <f t="shared" si="12"/>
        <v>0</v>
      </c>
      <c r="I88" s="624">
        <f t="shared" si="13"/>
        <v>0</v>
      </c>
      <c r="J88" s="624">
        <f t="shared" si="14"/>
        <v>0</v>
      </c>
      <c r="K88" s="624">
        <f t="shared" si="15"/>
        <v>0</v>
      </c>
      <c r="L88" s="629">
        <f t="shared" si="16"/>
        <v>0</v>
      </c>
      <c r="M88" s="571"/>
      <c r="N88" s="569"/>
      <c r="O88" s="569"/>
      <c r="P88" s="569"/>
      <c r="Q88" s="601"/>
      <c r="R88" s="600"/>
      <c r="S88" s="569"/>
      <c r="T88" s="569"/>
      <c r="U88" s="569"/>
      <c r="V88" s="601"/>
      <c r="W88" s="600"/>
      <c r="X88" s="569"/>
      <c r="Y88" s="569"/>
      <c r="Z88" s="569"/>
      <c r="AA88" s="601"/>
    </row>
    <row r="89" spans="1:27" ht="26.25">
      <c r="A89" s="572" t="s">
        <v>179</v>
      </c>
      <c r="B89" s="596" t="s">
        <v>420</v>
      </c>
      <c r="C89" s="603"/>
      <c r="D89" s="573"/>
      <c r="E89" s="573"/>
      <c r="F89" s="573"/>
      <c r="G89" s="619"/>
      <c r="H89" s="628">
        <f t="shared" si="12"/>
        <v>0</v>
      </c>
      <c r="I89" s="624">
        <f t="shared" si="13"/>
        <v>0</v>
      </c>
      <c r="J89" s="624">
        <f t="shared" si="14"/>
        <v>0</v>
      </c>
      <c r="K89" s="624">
        <f t="shared" si="15"/>
        <v>0</v>
      </c>
      <c r="L89" s="629">
        <f t="shared" si="16"/>
        <v>0</v>
      </c>
      <c r="M89" s="598"/>
      <c r="N89" s="573"/>
      <c r="O89" s="573"/>
      <c r="P89" s="573"/>
      <c r="Q89" s="604"/>
      <c r="R89" s="603"/>
      <c r="S89" s="573"/>
      <c r="T89" s="573"/>
      <c r="U89" s="573"/>
      <c r="V89" s="604"/>
      <c r="W89" s="603"/>
      <c r="X89" s="573"/>
      <c r="Y89" s="573"/>
      <c r="Z89" s="573"/>
      <c r="AA89" s="604"/>
    </row>
    <row r="90" spans="1:27" ht="15">
      <c r="A90" s="575" t="s">
        <v>150</v>
      </c>
      <c r="B90" s="362" t="s">
        <v>639</v>
      </c>
      <c r="C90" s="605"/>
      <c r="D90" s="576"/>
      <c r="E90" s="576"/>
      <c r="F90" s="576"/>
      <c r="G90" s="620"/>
      <c r="H90" s="628">
        <f t="shared" si="12"/>
        <v>0</v>
      </c>
      <c r="I90" s="624">
        <f t="shared" si="13"/>
        <v>0</v>
      </c>
      <c r="J90" s="624">
        <f t="shared" si="14"/>
        <v>0</v>
      </c>
      <c r="K90" s="624">
        <f t="shared" si="15"/>
        <v>0</v>
      </c>
      <c r="L90" s="629">
        <f t="shared" si="16"/>
        <v>0</v>
      </c>
      <c r="M90" s="599"/>
      <c r="N90" s="576"/>
      <c r="O90" s="576"/>
      <c r="P90" s="576"/>
      <c r="Q90" s="606"/>
      <c r="R90" s="605"/>
      <c r="S90" s="576"/>
      <c r="T90" s="576"/>
      <c r="U90" s="576"/>
      <c r="V90" s="606"/>
      <c r="W90" s="605"/>
      <c r="X90" s="576"/>
      <c r="Y90" s="576"/>
      <c r="Z90" s="576"/>
      <c r="AA90" s="606"/>
    </row>
    <row r="91" spans="1:27" ht="15">
      <c r="A91" s="572" t="s">
        <v>180</v>
      </c>
      <c r="B91" s="596" t="s">
        <v>422</v>
      </c>
      <c r="C91" s="603"/>
      <c r="D91" s="573"/>
      <c r="E91" s="573"/>
      <c r="F91" s="573"/>
      <c r="G91" s="619"/>
      <c r="H91" s="628">
        <f t="shared" si="12"/>
        <v>0</v>
      </c>
      <c r="I91" s="624">
        <f t="shared" si="13"/>
        <v>0</v>
      </c>
      <c r="J91" s="624">
        <f t="shared" si="14"/>
        <v>0</v>
      </c>
      <c r="K91" s="624">
        <f t="shared" si="15"/>
        <v>0</v>
      </c>
      <c r="L91" s="629">
        <f t="shared" si="16"/>
        <v>0</v>
      </c>
      <c r="M91" s="598"/>
      <c r="N91" s="573"/>
      <c r="O91" s="573"/>
      <c r="P91" s="573"/>
      <c r="Q91" s="604"/>
      <c r="R91" s="603"/>
      <c r="S91" s="573"/>
      <c r="T91" s="573"/>
      <c r="U91" s="573"/>
      <c r="V91" s="604"/>
      <c r="W91" s="603"/>
      <c r="X91" s="573"/>
      <c r="Y91" s="573"/>
      <c r="Z91" s="573"/>
      <c r="AA91" s="604"/>
    </row>
    <row r="92" spans="1:27" ht="15" thickBot="1">
      <c r="A92" s="575" t="s">
        <v>151</v>
      </c>
      <c r="B92" s="362" t="s">
        <v>469</v>
      </c>
      <c r="C92" s="656"/>
      <c r="D92" s="652"/>
      <c r="E92" s="652"/>
      <c r="F92" s="652"/>
      <c r="G92" s="653"/>
      <c r="H92" s="630">
        <f t="shared" si="12"/>
        <v>0</v>
      </c>
      <c r="I92" s="631">
        <f t="shared" si="13"/>
        <v>0</v>
      </c>
      <c r="J92" s="631">
        <f t="shared" si="14"/>
        <v>0</v>
      </c>
      <c r="K92" s="631">
        <f t="shared" si="15"/>
        <v>0</v>
      </c>
      <c r="L92" s="632">
        <f t="shared" si="16"/>
        <v>0</v>
      </c>
      <c r="M92" s="658"/>
      <c r="N92" s="652"/>
      <c r="O92" s="652"/>
      <c r="P92" s="652"/>
      <c r="Q92" s="657"/>
      <c r="R92" s="656"/>
      <c r="S92" s="652"/>
      <c r="T92" s="652"/>
      <c r="U92" s="652"/>
      <c r="V92" s="657"/>
      <c r="W92" s="656"/>
      <c r="X92" s="652"/>
      <c r="Y92" s="652"/>
      <c r="Z92" s="652"/>
      <c r="AA92" s="657"/>
    </row>
    <row r="93" spans="1:27" ht="13.5" thickBot="1">
      <c r="A93" s="594" t="s">
        <v>152</v>
      </c>
      <c r="B93" s="617" t="s">
        <v>472</v>
      </c>
      <c r="C93" s="649">
        <f aca="true" t="shared" si="17" ref="C93:AA93">SUM(C80:C83)+C85+SUM(C87:C91)</f>
        <v>0</v>
      </c>
      <c r="D93" s="650">
        <f t="shared" si="17"/>
        <v>0</v>
      </c>
      <c r="E93" s="650">
        <f t="shared" si="17"/>
        <v>0</v>
      </c>
      <c r="F93" s="650">
        <f t="shared" si="17"/>
        <v>0</v>
      </c>
      <c r="G93" s="651">
        <f t="shared" si="17"/>
        <v>0</v>
      </c>
      <c r="H93" s="649">
        <f t="shared" si="17"/>
        <v>0</v>
      </c>
      <c r="I93" s="650">
        <f t="shared" si="17"/>
        <v>0</v>
      </c>
      <c r="J93" s="650">
        <f t="shared" si="17"/>
        <v>0</v>
      </c>
      <c r="K93" s="650">
        <f t="shared" si="17"/>
        <v>0</v>
      </c>
      <c r="L93" s="651">
        <f t="shared" si="17"/>
        <v>0</v>
      </c>
      <c r="M93" s="649">
        <f t="shared" si="17"/>
        <v>0</v>
      </c>
      <c r="N93" s="650">
        <f t="shared" si="17"/>
        <v>0</v>
      </c>
      <c r="O93" s="650">
        <f t="shared" si="17"/>
        <v>0</v>
      </c>
      <c r="P93" s="650">
        <f t="shared" si="17"/>
        <v>0</v>
      </c>
      <c r="Q93" s="651">
        <f t="shared" si="17"/>
        <v>0</v>
      </c>
      <c r="R93" s="649">
        <f t="shared" si="17"/>
        <v>0</v>
      </c>
      <c r="S93" s="650">
        <f t="shared" si="17"/>
        <v>0</v>
      </c>
      <c r="T93" s="650">
        <f t="shared" si="17"/>
        <v>0</v>
      </c>
      <c r="U93" s="650">
        <f t="shared" si="17"/>
        <v>0</v>
      </c>
      <c r="V93" s="651">
        <f t="shared" si="17"/>
        <v>0</v>
      </c>
      <c r="W93" s="649">
        <f t="shared" si="17"/>
        <v>0</v>
      </c>
      <c r="X93" s="650">
        <f t="shared" si="17"/>
        <v>0</v>
      </c>
      <c r="Y93" s="650">
        <f t="shared" si="17"/>
        <v>0</v>
      </c>
      <c r="Z93" s="650">
        <f t="shared" si="17"/>
        <v>0</v>
      </c>
      <c r="AA93" s="651">
        <f t="shared" si="17"/>
        <v>0</v>
      </c>
    </row>
    <row r="94" spans="1:27" ht="12.75">
      <c r="A94" s="577"/>
      <c r="B94" s="26"/>
      <c r="C94" s="607"/>
      <c r="D94" s="579"/>
      <c r="E94" s="127" t="s">
        <v>167</v>
      </c>
      <c r="F94" s="580"/>
      <c r="G94" s="608"/>
      <c r="H94" s="607"/>
      <c r="I94" s="579"/>
      <c r="J94" s="127" t="s">
        <v>167</v>
      </c>
      <c r="K94" s="580"/>
      <c r="L94" s="608"/>
      <c r="M94" s="607"/>
      <c r="N94" s="579"/>
      <c r="O94" s="127" t="s">
        <v>167</v>
      </c>
      <c r="P94" s="580"/>
      <c r="Q94" s="608"/>
      <c r="R94" s="607"/>
      <c r="S94" s="579"/>
      <c r="T94" s="127" t="s">
        <v>167</v>
      </c>
      <c r="U94" s="580"/>
      <c r="V94" s="608"/>
      <c r="W94" s="607"/>
      <c r="X94" s="579"/>
      <c r="Y94" s="127" t="s">
        <v>167</v>
      </c>
      <c r="Z94" s="580"/>
      <c r="AA94" s="608"/>
    </row>
    <row r="95" spans="1:27" ht="15" thickBot="1">
      <c r="A95" s="581"/>
      <c r="B95" s="582"/>
      <c r="C95" s="609"/>
      <c r="D95" s="570"/>
      <c r="E95" s="134" t="s">
        <v>185</v>
      </c>
      <c r="F95" s="583" t="s">
        <v>154</v>
      </c>
      <c r="G95" s="602"/>
      <c r="H95" s="637"/>
      <c r="I95" s="638"/>
      <c r="J95" s="136" t="s">
        <v>185</v>
      </c>
      <c r="K95" s="639" t="s">
        <v>154</v>
      </c>
      <c r="L95" s="640"/>
      <c r="M95" s="609"/>
      <c r="N95" s="570"/>
      <c r="O95" s="134" t="s">
        <v>185</v>
      </c>
      <c r="P95" s="583" t="s">
        <v>154</v>
      </c>
      <c r="Q95" s="602"/>
      <c r="R95" s="609"/>
      <c r="S95" s="570"/>
      <c r="T95" s="134" t="s">
        <v>185</v>
      </c>
      <c r="U95" s="583" t="s">
        <v>154</v>
      </c>
      <c r="V95" s="602"/>
      <c r="W95" s="609"/>
      <c r="X95" s="570"/>
      <c r="Y95" s="134" t="s">
        <v>185</v>
      </c>
      <c r="Z95" s="583" t="s">
        <v>154</v>
      </c>
      <c r="AA95" s="602"/>
    </row>
    <row r="96" spans="1:27" ht="66">
      <c r="A96" s="53" t="s">
        <v>169</v>
      </c>
      <c r="B96" s="517" t="s">
        <v>473</v>
      </c>
      <c r="C96" s="610"/>
      <c r="D96" s="584"/>
      <c r="E96" s="584"/>
      <c r="F96" s="584"/>
      <c r="G96" s="633"/>
      <c r="H96" s="625">
        <f>M96+R96+W96</f>
        <v>0</v>
      </c>
      <c r="I96" s="626">
        <f>N96+S96+X96</f>
        <v>0</v>
      </c>
      <c r="J96" s="626">
        <f>O96+T96+Y96</f>
        <v>0</v>
      </c>
      <c r="K96" s="626">
        <f>P96+U96+Z96</f>
        <v>0</v>
      </c>
      <c r="L96" s="627">
        <f>Q96+V96+AA96</f>
        <v>0</v>
      </c>
      <c r="M96" s="585"/>
      <c r="N96" s="584"/>
      <c r="O96" s="584"/>
      <c r="P96" s="584"/>
      <c r="Q96" s="611"/>
      <c r="R96" s="610"/>
      <c r="S96" s="584"/>
      <c r="T96" s="584"/>
      <c r="U96" s="584"/>
      <c r="V96" s="611"/>
      <c r="W96" s="610"/>
      <c r="X96" s="584"/>
      <c r="Y96" s="584"/>
      <c r="Z96" s="584"/>
      <c r="AA96" s="611"/>
    </row>
    <row r="97" spans="1:27" ht="15">
      <c r="A97" s="494" t="s">
        <v>155</v>
      </c>
      <c r="B97" s="517" t="s">
        <v>475</v>
      </c>
      <c r="C97" s="610"/>
      <c r="D97" s="584"/>
      <c r="E97" s="584"/>
      <c r="F97" s="584"/>
      <c r="G97" s="633"/>
      <c r="H97" s="628">
        <f aca="true" t="shared" si="18" ref="H97:H102">M97+R97+W97</f>
        <v>0</v>
      </c>
      <c r="I97" s="624">
        <f aca="true" t="shared" si="19" ref="I97:I102">N97+S97+X97</f>
        <v>0</v>
      </c>
      <c r="J97" s="624">
        <f aca="true" t="shared" si="20" ref="J97:J102">O97+T97+Y97</f>
        <v>0</v>
      </c>
      <c r="K97" s="624">
        <f aca="true" t="shared" si="21" ref="K97:K102">P97+U97+Z97</f>
        <v>0</v>
      </c>
      <c r="L97" s="629">
        <f aca="true" t="shared" si="22" ref="L97:L102">Q97+V97+AA97</f>
        <v>0</v>
      </c>
      <c r="M97" s="585"/>
      <c r="N97" s="584"/>
      <c r="O97" s="584"/>
      <c r="P97" s="584"/>
      <c r="Q97" s="611"/>
      <c r="R97" s="610"/>
      <c r="S97" s="584"/>
      <c r="T97" s="584"/>
      <c r="U97" s="584"/>
      <c r="V97" s="611"/>
      <c r="W97" s="610"/>
      <c r="X97" s="584"/>
      <c r="Y97" s="584"/>
      <c r="Z97" s="584"/>
      <c r="AA97" s="611"/>
    </row>
    <row r="98" spans="1:27" ht="15">
      <c r="A98" s="494" t="s">
        <v>170</v>
      </c>
      <c r="B98" s="517" t="s">
        <v>476</v>
      </c>
      <c r="C98" s="612"/>
      <c r="D98" s="592"/>
      <c r="E98" s="592"/>
      <c r="F98" s="592"/>
      <c r="G98" s="634"/>
      <c r="H98" s="628">
        <f t="shared" si="18"/>
        <v>0</v>
      </c>
      <c r="I98" s="624">
        <f t="shared" si="19"/>
        <v>0</v>
      </c>
      <c r="J98" s="624">
        <f t="shared" si="20"/>
        <v>0</v>
      </c>
      <c r="K98" s="624">
        <f t="shared" si="21"/>
        <v>0</v>
      </c>
      <c r="L98" s="629">
        <f t="shared" si="22"/>
        <v>0</v>
      </c>
      <c r="M98" s="593"/>
      <c r="N98" s="592"/>
      <c r="O98" s="592"/>
      <c r="P98" s="592"/>
      <c r="Q98" s="613"/>
      <c r="R98" s="612"/>
      <c r="S98" s="592"/>
      <c r="T98" s="592"/>
      <c r="U98" s="592"/>
      <c r="V98" s="613"/>
      <c r="W98" s="612"/>
      <c r="X98" s="592"/>
      <c r="Y98" s="592"/>
      <c r="Z98" s="592"/>
      <c r="AA98" s="613"/>
    </row>
    <row r="99" spans="1:27" ht="52.5">
      <c r="A99" s="586" t="s">
        <v>171</v>
      </c>
      <c r="B99" s="517" t="s">
        <v>428</v>
      </c>
      <c r="C99" s="610"/>
      <c r="D99" s="584"/>
      <c r="E99" s="584"/>
      <c r="F99" s="584"/>
      <c r="G99" s="633"/>
      <c r="H99" s="628">
        <f t="shared" si="18"/>
        <v>0</v>
      </c>
      <c r="I99" s="624">
        <f t="shared" si="19"/>
        <v>0</v>
      </c>
      <c r="J99" s="624">
        <f t="shared" si="20"/>
        <v>0</v>
      </c>
      <c r="K99" s="624">
        <f t="shared" si="21"/>
        <v>0</v>
      </c>
      <c r="L99" s="629">
        <f t="shared" si="22"/>
        <v>0</v>
      </c>
      <c r="M99" s="585"/>
      <c r="N99" s="584"/>
      <c r="O99" s="584"/>
      <c r="P99" s="584"/>
      <c r="Q99" s="611"/>
      <c r="R99" s="610"/>
      <c r="S99" s="584"/>
      <c r="T99" s="584"/>
      <c r="U99" s="584"/>
      <c r="V99" s="611"/>
      <c r="W99" s="610"/>
      <c r="X99" s="584"/>
      <c r="Y99" s="584"/>
      <c r="Z99" s="584"/>
      <c r="AA99" s="611"/>
    </row>
    <row r="100" spans="1:27" ht="15">
      <c r="A100" s="494" t="s">
        <v>172</v>
      </c>
      <c r="B100" s="517" t="s">
        <v>430</v>
      </c>
      <c r="C100" s="605"/>
      <c r="D100" s="576"/>
      <c r="E100" s="576"/>
      <c r="F100" s="576"/>
      <c r="G100" s="634"/>
      <c r="H100" s="628">
        <f t="shared" si="18"/>
        <v>0</v>
      </c>
      <c r="I100" s="624">
        <f t="shared" si="19"/>
        <v>0</v>
      </c>
      <c r="J100" s="624">
        <f t="shared" si="20"/>
        <v>0</v>
      </c>
      <c r="K100" s="624">
        <f t="shared" si="21"/>
        <v>0</v>
      </c>
      <c r="L100" s="629">
        <f t="shared" si="22"/>
        <v>0</v>
      </c>
      <c r="M100" s="599"/>
      <c r="N100" s="576"/>
      <c r="O100" s="576"/>
      <c r="P100" s="576"/>
      <c r="Q100" s="613"/>
      <c r="R100" s="605"/>
      <c r="S100" s="576"/>
      <c r="T100" s="576"/>
      <c r="U100" s="576"/>
      <c r="V100" s="613"/>
      <c r="W100" s="605"/>
      <c r="X100" s="576"/>
      <c r="Y100" s="576"/>
      <c r="Z100" s="576"/>
      <c r="AA100" s="613"/>
    </row>
    <row r="101" spans="1:27" ht="39">
      <c r="A101" s="587" t="s">
        <v>173</v>
      </c>
      <c r="B101" s="517" t="s">
        <v>480</v>
      </c>
      <c r="C101" s="610"/>
      <c r="D101" s="584"/>
      <c r="E101" s="584"/>
      <c r="F101" s="584"/>
      <c r="G101" s="633"/>
      <c r="H101" s="628">
        <f t="shared" si="18"/>
        <v>0</v>
      </c>
      <c r="I101" s="624">
        <f t="shared" si="19"/>
        <v>0</v>
      </c>
      <c r="J101" s="624">
        <f t="shared" si="20"/>
        <v>0</v>
      </c>
      <c r="K101" s="624">
        <f t="shared" si="21"/>
        <v>0</v>
      </c>
      <c r="L101" s="629">
        <f t="shared" si="22"/>
        <v>0</v>
      </c>
      <c r="M101" s="585"/>
      <c r="N101" s="584"/>
      <c r="O101" s="584"/>
      <c r="P101" s="584"/>
      <c r="Q101" s="611"/>
      <c r="R101" s="610"/>
      <c r="S101" s="584"/>
      <c r="T101" s="584"/>
      <c r="U101" s="584"/>
      <c r="V101" s="611"/>
      <c r="W101" s="610"/>
      <c r="X101" s="584"/>
      <c r="Y101" s="584"/>
      <c r="Z101" s="584"/>
      <c r="AA101" s="611"/>
    </row>
    <row r="102" spans="1:27" ht="15" thickBot="1">
      <c r="A102" s="588" t="s">
        <v>157</v>
      </c>
      <c r="B102" s="597" t="s">
        <v>481</v>
      </c>
      <c r="C102" s="614"/>
      <c r="D102" s="615"/>
      <c r="E102" s="615"/>
      <c r="F102" s="615"/>
      <c r="G102" s="635"/>
      <c r="H102" s="630">
        <f t="shared" si="18"/>
        <v>0</v>
      </c>
      <c r="I102" s="631">
        <f t="shared" si="19"/>
        <v>0</v>
      </c>
      <c r="J102" s="631">
        <f t="shared" si="20"/>
        <v>0</v>
      </c>
      <c r="K102" s="631">
        <f t="shared" si="21"/>
        <v>0</v>
      </c>
      <c r="L102" s="632">
        <f t="shared" si="22"/>
        <v>0</v>
      </c>
      <c r="M102" s="636"/>
      <c r="N102" s="615"/>
      <c r="O102" s="615"/>
      <c r="P102" s="615"/>
      <c r="Q102" s="616"/>
      <c r="R102" s="614"/>
      <c r="S102" s="615"/>
      <c r="T102" s="615"/>
      <c r="U102" s="615"/>
      <c r="V102" s="616"/>
      <c r="W102" s="614"/>
      <c r="X102" s="615"/>
      <c r="Y102" s="615"/>
      <c r="Z102" s="615"/>
      <c r="AA102" s="616"/>
    </row>
  </sheetData>
  <mergeCells count="75">
    <mergeCell ref="C5:D5"/>
    <mergeCell ref="H5:I5"/>
    <mergeCell ref="M5:N5"/>
    <mergeCell ref="R5:S5"/>
    <mergeCell ref="C3:G3"/>
    <mergeCell ref="H3:L3"/>
    <mergeCell ref="M3:Q3"/>
    <mergeCell ref="R3:V3"/>
    <mergeCell ref="W3:AA3"/>
    <mergeCell ref="W5:X5"/>
    <mergeCell ref="J4:K4"/>
    <mergeCell ref="J5:K5"/>
    <mergeCell ref="O4:P4"/>
    <mergeCell ref="O5:P5"/>
    <mergeCell ref="Y4:Z4"/>
    <mergeCell ref="J6:K6"/>
    <mergeCell ref="Y5:Z5"/>
    <mergeCell ref="Y38:Z38"/>
    <mergeCell ref="E4:F4"/>
    <mergeCell ref="E5:F5"/>
    <mergeCell ref="E6:F6"/>
    <mergeCell ref="Y6:Z6"/>
    <mergeCell ref="O6:P6"/>
    <mergeCell ref="T4:U4"/>
    <mergeCell ref="T5:U5"/>
    <mergeCell ref="T6:U6"/>
    <mergeCell ref="Y39:Z39"/>
    <mergeCell ref="W39:X39"/>
    <mergeCell ref="O38:P38"/>
    <mergeCell ref="T38:U38"/>
    <mergeCell ref="R39:S39"/>
    <mergeCell ref="O39:P39"/>
    <mergeCell ref="T39:U39"/>
    <mergeCell ref="E38:F38"/>
    <mergeCell ref="C39:D39"/>
    <mergeCell ref="H39:I39"/>
    <mergeCell ref="M39:N39"/>
    <mergeCell ref="E39:F39"/>
    <mergeCell ref="J39:K39"/>
    <mergeCell ref="J38:K38"/>
    <mergeCell ref="Y40:Z40"/>
    <mergeCell ref="C37:G37"/>
    <mergeCell ref="H37:L37"/>
    <mergeCell ref="M37:Q37"/>
    <mergeCell ref="R37:V37"/>
    <mergeCell ref="W37:AA37"/>
    <mergeCell ref="E40:F40"/>
    <mergeCell ref="J40:K40"/>
    <mergeCell ref="O40:P40"/>
    <mergeCell ref="T40:U40"/>
    <mergeCell ref="E75:F75"/>
    <mergeCell ref="J75:K75"/>
    <mergeCell ref="O75:P75"/>
    <mergeCell ref="T75:U75"/>
    <mergeCell ref="Y75:Z75"/>
    <mergeCell ref="C76:D76"/>
    <mergeCell ref="E76:F76"/>
    <mergeCell ref="H76:I76"/>
    <mergeCell ref="J76:K76"/>
    <mergeCell ref="M76:N76"/>
    <mergeCell ref="O76:P76"/>
    <mergeCell ref="R76:S76"/>
    <mergeCell ref="T76:U76"/>
    <mergeCell ref="W76:X76"/>
    <mergeCell ref="Y76:Z76"/>
    <mergeCell ref="E77:F77"/>
    <mergeCell ref="J77:K77"/>
    <mergeCell ref="O77:P77"/>
    <mergeCell ref="T77:U77"/>
    <mergeCell ref="Y77:Z77"/>
    <mergeCell ref="W74:AA74"/>
    <mergeCell ref="C74:G74"/>
    <mergeCell ref="H74:L74"/>
    <mergeCell ref="M74:Q74"/>
    <mergeCell ref="R74:V7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28" sqref="A28"/>
    </sheetView>
  </sheetViews>
  <sheetFormatPr defaultColWidth="9.00390625" defaultRowHeight="12.75"/>
  <cols>
    <col min="1" max="1" width="34.875" style="4" customWidth="1"/>
    <col min="2" max="2" width="4.625" style="4" customWidth="1"/>
    <col min="3" max="3" width="14.00390625" style="4" customWidth="1"/>
    <col min="4" max="4" width="13.625" style="4" customWidth="1"/>
    <col min="5" max="5" width="12.375" style="4" customWidth="1"/>
    <col min="6" max="6" width="12.125" style="4" customWidth="1"/>
    <col min="7" max="7" width="10.875" style="4" customWidth="1"/>
    <col min="8" max="8" width="11.375" style="4" customWidth="1"/>
    <col min="9" max="9" width="12.00390625" style="4" customWidth="1"/>
    <col min="10" max="10" width="9.125" style="4" customWidth="1"/>
  </cols>
  <sheetData>
    <row r="1" spans="4:5" ht="12.75">
      <c r="D1" s="104" t="s">
        <v>445</v>
      </c>
      <c r="E1" s="104"/>
    </row>
    <row r="2" spans="4:9" ht="12.75">
      <c r="D2" s="104" t="s">
        <v>446</v>
      </c>
      <c r="E2" s="104"/>
      <c r="G2" s="71"/>
      <c r="I2" s="71"/>
    </row>
    <row r="3" spans="1:5" ht="15">
      <c r="A3" s="203" t="s">
        <v>447</v>
      </c>
      <c r="B3" s="203"/>
      <c r="C3" s="204"/>
      <c r="D3" s="104" t="s">
        <v>448</v>
      </c>
      <c r="E3" s="104"/>
    </row>
    <row r="4" spans="1:3" ht="15">
      <c r="A4" s="203" t="s">
        <v>449</v>
      </c>
      <c r="B4" s="203"/>
      <c r="C4" s="204"/>
    </row>
    <row r="5" ht="15">
      <c r="A5" s="205" t="s">
        <v>450</v>
      </c>
    </row>
    <row r="6" ht="12.75">
      <c r="C6" s="4" t="s">
        <v>451</v>
      </c>
    </row>
    <row r="7" spans="2:3" ht="12.75">
      <c r="B7" s="6"/>
      <c r="C7" s="4" t="s">
        <v>452</v>
      </c>
    </row>
    <row r="8" spans="1:2" ht="12.75">
      <c r="A8" s="4" t="s">
        <v>453</v>
      </c>
      <c r="B8" s="6"/>
    </row>
    <row r="9" ht="13.5" thickBot="1">
      <c r="A9" s="4" t="s">
        <v>454</v>
      </c>
    </row>
    <row r="10" spans="1:6" ht="12.75">
      <c r="A10" s="206" t="s">
        <v>455</v>
      </c>
      <c r="B10" s="207" t="s">
        <v>281</v>
      </c>
      <c r="C10" s="208" t="s">
        <v>456</v>
      </c>
      <c r="D10" s="208" t="s">
        <v>457</v>
      </c>
      <c r="E10" s="208" t="s">
        <v>458</v>
      </c>
      <c r="F10" s="209" t="s">
        <v>459</v>
      </c>
    </row>
    <row r="11" spans="1:6" ht="12.75">
      <c r="A11" s="210" t="s">
        <v>336</v>
      </c>
      <c r="B11" s="14" t="s">
        <v>460</v>
      </c>
      <c r="C11" s="211" t="s">
        <v>461</v>
      </c>
      <c r="D11" s="211" t="s">
        <v>461</v>
      </c>
      <c r="E11" s="211"/>
      <c r="F11" s="212"/>
    </row>
    <row r="12" spans="1:6" ht="13.5" thickBot="1">
      <c r="A12" s="213">
        <v>1</v>
      </c>
      <c r="B12" s="214">
        <v>2</v>
      </c>
      <c r="C12" s="214">
        <v>3</v>
      </c>
      <c r="D12" s="214">
        <v>4</v>
      </c>
      <c r="E12" s="214">
        <v>5</v>
      </c>
      <c r="F12" s="215">
        <v>6</v>
      </c>
    </row>
    <row r="13" spans="1:6" ht="39">
      <c r="A13" s="227" t="s">
        <v>491</v>
      </c>
      <c r="B13" s="222" t="s">
        <v>399</v>
      </c>
      <c r="C13" s="402">
        <f>Лист9!C10</f>
        <v>0</v>
      </c>
      <c r="D13" s="403">
        <f>Лист9!D10</f>
        <v>0</v>
      </c>
      <c r="E13" s="403">
        <f>Лист9!E10</f>
        <v>0</v>
      </c>
      <c r="F13" s="404">
        <f>Лист9!F10</f>
        <v>0</v>
      </c>
    </row>
    <row r="14" spans="1:6" ht="26.25">
      <c r="A14" s="227" t="s">
        <v>492</v>
      </c>
      <c r="B14" s="222" t="s">
        <v>401</v>
      </c>
      <c r="C14" s="405" t="str">
        <f>Лист9!C11</f>
        <v>х</v>
      </c>
      <c r="D14" s="201" t="str">
        <f>Лист9!D11</f>
        <v>х</v>
      </c>
      <c r="E14" s="201">
        <f>Лист9!E11</f>
        <v>0</v>
      </c>
      <c r="F14" s="319">
        <f>Лист9!F11</f>
        <v>0</v>
      </c>
    </row>
    <row r="15" spans="1:6" ht="39">
      <c r="A15" s="228" t="s">
        <v>493</v>
      </c>
      <c r="B15" s="211" t="s">
        <v>405</v>
      </c>
      <c r="C15" s="405">
        <f>Лист9!C12</f>
        <v>0</v>
      </c>
      <c r="D15" s="201">
        <f>Лист9!D12</f>
        <v>0</v>
      </c>
      <c r="E15" s="201">
        <f>Лист9!E12</f>
        <v>0</v>
      </c>
      <c r="F15" s="319">
        <f>Лист9!F12</f>
        <v>0</v>
      </c>
    </row>
    <row r="16" spans="1:6" ht="12.75">
      <c r="A16" s="107" t="s">
        <v>463</v>
      </c>
      <c r="B16" s="362" t="s">
        <v>407</v>
      </c>
      <c r="C16" s="405">
        <f>Лист9!C13</f>
        <v>0</v>
      </c>
      <c r="D16" s="201">
        <f>Лист9!D13</f>
        <v>0</v>
      </c>
      <c r="E16" s="201">
        <f>Лист9!E13</f>
        <v>0</v>
      </c>
      <c r="F16" s="319">
        <f>Лист9!F13</f>
        <v>0</v>
      </c>
    </row>
    <row r="17" spans="1:6" ht="12.75">
      <c r="A17" s="107" t="s">
        <v>464</v>
      </c>
      <c r="B17" s="362" t="s">
        <v>409</v>
      </c>
      <c r="C17" s="405">
        <f>Лист9!C14</f>
        <v>0</v>
      </c>
      <c r="D17" s="201">
        <f>Лист9!D14</f>
        <v>0</v>
      </c>
      <c r="E17" s="201">
        <f>Лист9!E14</f>
        <v>0</v>
      </c>
      <c r="F17" s="319">
        <f>Лист9!F14</f>
        <v>0</v>
      </c>
    </row>
    <row r="18" spans="1:6" ht="12.75">
      <c r="A18" s="107" t="s">
        <v>465</v>
      </c>
      <c r="B18" s="362" t="s">
        <v>412</v>
      </c>
      <c r="C18" s="405">
        <f>Лист9!C15</f>
        <v>0</v>
      </c>
      <c r="D18" s="201">
        <f>Лист9!D15</f>
        <v>0</v>
      </c>
      <c r="E18" s="201">
        <f>Лист9!E15</f>
        <v>0</v>
      </c>
      <c r="F18" s="319">
        <f>Лист9!F15</f>
        <v>0</v>
      </c>
    </row>
    <row r="19" spans="1:6" ht="52.5">
      <c r="A19" s="228" t="s">
        <v>494</v>
      </c>
      <c r="B19" s="211" t="s">
        <v>414</v>
      </c>
      <c r="C19" s="405">
        <f>Лист9!C16</f>
        <v>0</v>
      </c>
      <c r="D19" s="201">
        <f>Лист9!D16</f>
        <v>0</v>
      </c>
      <c r="E19" s="201">
        <f>Лист9!E16</f>
        <v>0</v>
      </c>
      <c r="F19" s="319">
        <f>Лист9!F16</f>
        <v>0</v>
      </c>
    </row>
    <row r="20" spans="1:6" ht="12.75">
      <c r="A20" s="107" t="s">
        <v>466</v>
      </c>
      <c r="B20" s="362" t="s">
        <v>420</v>
      </c>
      <c r="C20" s="405">
        <f>Лист9!C17</f>
        <v>0</v>
      </c>
      <c r="D20" s="201">
        <f>Лист9!D17</f>
        <v>0</v>
      </c>
      <c r="E20" s="201">
        <f>Лист9!E17</f>
        <v>0</v>
      </c>
      <c r="F20" s="319">
        <f>Лист9!F17</f>
        <v>0</v>
      </c>
    </row>
    <row r="21" spans="1:6" ht="26.25">
      <c r="A21" s="227" t="s">
        <v>495</v>
      </c>
      <c r="B21" s="222" t="s">
        <v>422</v>
      </c>
      <c r="C21" s="405">
        <f>Лист9!C18</f>
        <v>0</v>
      </c>
      <c r="D21" s="201">
        <f>Лист9!D18</f>
        <v>0</v>
      </c>
      <c r="E21" s="201">
        <f>Лист9!E18</f>
        <v>0</v>
      </c>
      <c r="F21" s="319">
        <f>Лист9!F18</f>
        <v>0</v>
      </c>
    </row>
    <row r="22" spans="1:6" ht="12.75">
      <c r="A22" s="114" t="s">
        <v>467</v>
      </c>
      <c r="B22" s="211"/>
      <c r="C22" s="405">
        <f>Лист9!C19</f>
        <v>0</v>
      </c>
      <c r="D22" s="201">
        <f>Лист9!D19</f>
        <v>0</v>
      </c>
      <c r="E22" s="201">
        <f>Лист9!E19</f>
        <v>0</v>
      </c>
      <c r="F22" s="319">
        <f>Лист9!F19</f>
        <v>0</v>
      </c>
    </row>
    <row r="23" spans="1:6" ht="12.75">
      <c r="A23" s="216" t="s">
        <v>468</v>
      </c>
      <c r="B23" s="222" t="s">
        <v>469</v>
      </c>
      <c r="C23" s="405">
        <f>Лист9!C20</f>
        <v>0</v>
      </c>
      <c r="D23" s="201">
        <f>Лист9!D20</f>
        <v>0</v>
      </c>
      <c r="E23" s="201">
        <f>Лист9!E20</f>
        <v>0</v>
      </c>
      <c r="F23" s="319">
        <f>Лист9!F20</f>
        <v>0</v>
      </c>
    </row>
    <row r="24" spans="1:6" ht="12.75">
      <c r="A24" s="109" t="s">
        <v>470</v>
      </c>
      <c r="B24" s="362" t="s">
        <v>471</v>
      </c>
      <c r="C24" s="405">
        <f>Лист9!C21</f>
        <v>0</v>
      </c>
      <c r="D24" s="201">
        <f>Лист9!D21</f>
        <v>0</v>
      </c>
      <c r="E24" s="201">
        <f>Лист9!E21</f>
        <v>0</v>
      </c>
      <c r="F24" s="319">
        <f>Лист9!F21</f>
        <v>0</v>
      </c>
    </row>
    <row r="25" spans="1:6" ht="26.25">
      <c r="A25" s="227" t="s">
        <v>496</v>
      </c>
      <c r="B25" s="222" t="s">
        <v>472</v>
      </c>
      <c r="C25" s="405">
        <f>Лист9!C22</f>
        <v>0</v>
      </c>
      <c r="D25" s="201">
        <f>Лист9!D22</f>
        <v>0</v>
      </c>
      <c r="E25" s="201">
        <f>Лист9!E22</f>
        <v>0</v>
      </c>
      <c r="F25" s="319">
        <f>Лист9!F22</f>
        <v>0</v>
      </c>
    </row>
    <row r="26" spans="1:6" ht="27.75" customHeight="1">
      <c r="A26" s="227" t="s">
        <v>497</v>
      </c>
      <c r="B26" s="222" t="s">
        <v>473</v>
      </c>
      <c r="C26" s="405">
        <f>Лист9!C23</f>
        <v>0</v>
      </c>
      <c r="D26" s="201">
        <f>Лист9!D23</f>
        <v>0</v>
      </c>
      <c r="E26" s="201">
        <f>Лист9!E23</f>
        <v>0</v>
      </c>
      <c r="F26" s="319">
        <f>Лист9!F23</f>
        <v>0</v>
      </c>
    </row>
    <row r="27" spans="1:6" ht="12.75">
      <c r="A27" s="107" t="s">
        <v>474</v>
      </c>
      <c r="B27" s="362" t="s">
        <v>475</v>
      </c>
      <c r="C27" s="405">
        <f>Лист9!C24</f>
        <v>0</v>
      </c>
      <c r="D27" s="201">
        <f>Лист9!D24</f>
        <v>0</v>
      </c>
      <c r="E27" s="201">
        <f>Лист9!E24</f>
        <v>0</v>
      </c>
      <c r="F27" s="319">
        <f>Лист9!F24</f>
        <v>0</v>
      </c>
    </row>
    <row r="28" spans="1:6" ht="28.5" customHeight="1">
      <c r="A28" s="229" t="s">
        <v>498</v>
      </c>
      <c r="B28" s="26" t="s">
        <v>476</v>
      </c>
      <c r="C28" s="405">
        <f>Лист9!C25</f>
        <v>0</v>
      </c>
      <c r="D28" s="201">
        <f>Лист9!D25</f>
        <v>0</v>
      </c>
      <c r="E28" s="201">
        <f>Лист9!E25</f>
        <v>0</v>
      </c>
      <c r="F28" s="319">
        <f>Лист9!F25</f>
        <v>0</v>
      </c>
    </row>
    <row r="29" spans="1:6" ht="12.75">
      <c r="A29" s="107" t="s">
        <v>477</v>
      </c>
      <c r="B29" s="362" t="s">
        <v>428</v>
      </c>
      <c r="C29" s="405">
        <f>Лист9!C26</f>
        <v>0</v>
      </c>
      <c r="D29" s="201">
        <f>Лист9!D26</f>
        <v>0</v>
      </c>
      <c r="E29" s="201">
        <f>Лист9!E26</f>
        <v>0</v>
      </c>
      <c r="F29" s="319">
        <f>Лист9!F26</f>
        <v>0</v>
      </c>
    </row>
    <row r="30" spans="1:6" ht="13.5" thickBot="1">
      <c r="A30" s="223" t="s">
        <v>478</v>
      </c>
      <c r="B30" s="311" t="s">
        <v>430</v>
      </c>
      <c r="C30" s="406">
        <f>Лист9!C27</f>
        <v>0</v>
      </c>
      <c r="D30" s="363">
        <f>Лист9!D27</f>
        <v>0</v>
      </c>
      <c r="E30" s="363">
        <f>Лист9!E27</f>
        <v>0</v>
      </c>
      <c r="F30" s="407">
        <f>Лист9!F27</f>
        <v>0</v>
      </c>
    </row>
    <row r="31" spans="1:6" ht="12.75">
      <c r="A31" s="230" t="s">
        <v>479</v>
      </c>
      <c r="B31" s="383" t="s">
        <v>480</v>
      </c>
      <c r="C31" s="659">
        <f>Лист9!C28</f>
        <v>0</v>
      </c>
      <c r="D31" s="660">
        <f>Лист9!D28</f>
        <v>0</v>
      </c>
      <c r="E31" s="660">
        <f>Лист9!E28</f>
        <v>0</v>
      </c>
      <c r="F31" s="661">
        <f>Лист9!F28</f>
        <v>0</v>
      </c>
    </row>
    <row r="32" spans="1:6" ht="27" thickBot="1">
      <c r="A32" s="231" t="s">
        <v>499</v>
      </c>
      <c r="B32" s="225" t="s">
        <v>481</v>
      </c>
      <c r="C32" s="406">
        <f>Лист9!C29</f>
        <v>0</v>
      </c>
      <c r="D32" s="363">
        <f>Лист9!D29</f>
        <v>0</v>
      </c>
      <c r="E32" s="363">
        <f>Лист9!E29</f>
        <v>0</v>
      </c>
      <c r="F32" s="407">
        <f>Лист9!F29</f>
        <v>0</v>
      </c>
    </row>
    <row r="33" spans="1:6" ht="13.5">
      <c r="A33" s="34"/>
      <c r="B33" s="26"/>
      <c r="C33" s="76"/>
      <c r="D33" s="76"/>
      <c r="E33" s="76"/>
      <c r="F33" s="76"/>
    </row>
    <row r="34" spans="1:3" ht="13.5" thickBot="1">
      <c r="A34" s="26"/>
      <c r="B34" s="6"/>
      <c r="C34" s="65" t="s">
        <v>482</v>
      </c>
    </row>
    <row r="35" spans="1:3" ht="12.75">
      <c r="A35" s="206" t="s">
        <v>483</v>
      </c>
      <c r="B35" s="208" t="s">
        <v>393</v>
      </c>
      <c r="C35" s="224" t="s">
        <v>484</v>
      </c>
    </row>
    <row r="36" spans="1:3" ht="13.5" thickBot="1">
      <c r="A36" s="312" t="s">
        <v>336</v>
      </c>
      <c r="B36" s="225" t="s">
        <v>460</v>
      </c>
      <c r="C36" s="226"/>
    </row>
    <row r="37" spans="1:3" ht="13.5">
      <c r="A37" s="107" t="s">
        <v>485</v>
      </c>
      <c r="B37" s="40">
        <v>200</v>
      </c>
      <c r="C37" s="376">
        <f>Лист9!C34</f>
        <v>0</v>
      </c>
    </row>
    <row r="38" spans="1:3" ht="13.5">
      <c r="A38" s="107" t="s">
        <v>486</v>
      </c>
      <c r="B38" s="40">
        <v>210</v>
      </c>
      <c r="C38" s="376">
        <f>Лист9!C35</f>
        <v>0</v>
      </c>
    </row>
    <row r="39" spans="1:3" ht="26.25">
      <c r="A39" s="228" t="s">
        <v>500</v>
      </c>
      <c r="B39" s="42">
        <v>220</v>
      </c>
      <c r="C39" s="376">
        <f>Лист9!C36</f>
        <v>0</v>
      </c>
    </row>
    <row r="40" spans="1:3" ht="13.5">
      <c r="A40" s="107" t="s">
        <v>487</v>
      </c>
      <c r="B40" s="40">
        <v>230</v>
      </c>
      <c r="C40" s="376">
        <f>Лист9!C37</f>
        <v>0</v>
      </c>
    </row>
    <row r="41" spans="1:3" ht="14.25" thickBot="1">
      <c r="A41" s="378" t="s">
        <v>488</v>
      </c>
      <c r="B41" s="214">
        <v>231</v>
      </c>
      <c r="C41" s="409">
        <f>Лист9!C38</f>
        <v>0</v>
      </c>
    </row>
    <row r="42" spans="1:3" ht="13.5">
      <c r="A42" s="34"/>
      <c r="B42" s="82"/>
      <c r="C42" s="220"/>
    </row>
    <row r="43" spans="1:3" ht="13.5">
      <c r="A43" s="34"/>
      <c r="B43" s="82"/>
      <c r="C43" s="220"/>
    </row>
    <row r="44" spans="1:3" ht="12.75">
      <c r="A44" s="4" t="s">
        <v>489</v>
      </c>
      <c r="B44" s="6"/>
      <c r="C44" s="4" t="s">
        <v>490</v>
      </c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12"/>
  <sheetViews>
    <sheetView workbookViewId="0" topLeftCell="A1">
      <selection activeCell="A1" sqref="A1"/>
    </sheetView>
  </sheetViews>
  <sheetFormatPr defaultColWidth="9.00390625" defaultRowHeight="12.75"/>
  <cols>
    <col min="1" max="1" width="29.125" style="0" customWidth="1"/>
    <col min="2" max="2" width="4.125" style="0" customWidth="1"/>
    <col min="3" max="3" width="6.00390625" style="0" customWidth="1"/>
    <col min="4" max="4" width="5.625" style="0" customWidth="1"/>
    <col min="5" max="5" width="5.125" style="0" customWidth="1"/>
    <col min="6" max="6" width="6.00390625" style="0" customWidth="1"/>
    <col min="7" max="7" width="4.875" style="0" customWidth="1"/>
    <col min="8" max="9" width="5.375" style="0" customWidth="1"/>
    <col min="10" max="10" width="5.625" style="0" customWidth="1"/>
    <col min="11" max="11" width="5.125" style="0" customWidth="1"/>
    <col min="12" max="14" width="5.50390625" style="0" customWidth="1"/>
    <col min="15" max="15" width="5.625" style="0" customWidth="1"/>
    <col min="16" max="17" width="5.50390625" style="0" customWidth="1"/>
    <col min="18" max="18" width="5.375" style="0" customWidth="1"/>
    <col min="19" max="21" width="5.50390625" style="0" customWidth="1"/>
    <col min="22" max="22" width="6.00390625" style="0" customWidth="1"/>
  </cols>
  <sheetData>
    <row r="2" ht="15">
      <c r="A2" s="203" t="s">
        <v>447</v>
      </c>
    </row>
    <row r="3" ht="15">
      <c r="A3" s="203" t="s">
        <v>449</v>
      </c>
    </row>
    <row r="4" ht="15">
      <c r="A4" s="205" t="s">
        <v>450</v>
      </c>
    </row>
    <row r="5" ht="13.5" thickBot="1"/>
    <row r="6" spans="1:22" ht="13.5" thickBot="1">
      <c r="A6" s="315"/>
      <c r="B6" s="381"/>
      <c r="C6" s="839" t="s">
        <v>375</v>
      </c>
      <c r="D6" s="840"/>
      <c r="E6" s="840"/>
      <c r="F6" s="841"/>
      <c r="G6" s="839" t="s">
        <v>625</v>
      </c>
      <c r="H6" s="840"/>
      <c r="I6" s="840"/>
      <c r="J6" s="841"/>
      <c r="K6" s="839" t="s">
        <v>626</v>
      </c>
      <c r="L6" s="840"/>
      <c r="M6" s="840"/>
      <c r="N6" s="841"/>
      <c r="O6" s="839" t="s">
        <v>601</v>
      </c>
      <c r="P6" s="840"/>
      <c r="Q6" s="840"/>
      <c r="R6" s="841"/>
      <c r="S6" s="839" t="s">
        <v>627</v>
      </c>
      <c r="T6" s="840"/>
      <c r="U6" s="840"/>
      <c r="V6" s="841"/>
    </row>
    <row r="7" spans="1:22" ht="12.75">
      <c r="A7" s="206" t="s">
        <v>455</v>
      </c>
      <c r="B7" s="208" t="s">
        <v>281</v>
      </c>
      <c r="C7" s="206" t="s">
        <v>593</v>
      </c>
      <c r="D7" s="208" t="s">
        <v>595</v>
      </c>
      <c r="E7" s="208" t="s">
        <v>596</v>
      </c>
      <c r="F7" s="209" t="s">
        <v>597</v>
      </c>
      <c r="G7" s="419" t="s">
        <v>593</v>
      </c>
      <c r="H7" s="208" t="s">
        <v>595</v>
      </c>
      <c r="I7" s="208" t="s">
        <v>596</v>
      </c>
      <c r="J7" s="209" t="s">
        <v>597</v>
      </c>
      <c r="K7" s="208" t="s">
        <v>593</v>
      </c>
      <c r="L7" s="208" t="s">
        <v>595</v>
      </c>
      <c r="M7" s="208" t="s">
        <v>596</v>
      </c>
      <c r="N7" s="209" t="s">
        <v>597</v>
      </c>
      <c r="O7" s="208" t="s">
        <v>593</v>
      </c>
      <c r="P7" s="208" t="s">
        <v>595</v>
      </c>
      <c r="Q7" s="208" t="s">
        <v>596</v>
      </c>
      <c r="R7" s="209" t="s">
        <v>597</v>
      </c>
      <c r="S7" s="208" t="s">
        <v>593</v>
      </c>
      <c r="T7" s="208" t="s">
        <v>595</v>
      </c>
      <c r="U7" s="208" t="s">
        <v>596</v>
      </c>
      <c r="V7" s="209" t="s">
        <v>597</v>
      </c>
    </row>
    <row r="8" spans="1:22" ht="12.75">
      <c r="A8" s="210" t="s">
        <v>336</v>
      </c>
      <c r="B8" s="211" t="s">
        <v>460</v>
      </c>
      <c r="C8" s="210" t="s">
        <v>594</v>
      </c>
      <c r="D8" s="211" t="s">
        <v>594</v>
      </c>
      <c r="E8" s="211"/>
      <c r="F8" s="212"/>
      <c r="G8" s="26" t="s">
        <v>594</v>
      </c>
      <c r="H8" s="211" t="s">
        <v>594</v>
      </c>
      <c r="I8" s="211"/>
      <c r="J8" s="212"/>
      <c r="K8" s="211" t="s">
        <v>594</v>
      </c>
      <c r="L8" s="211" t="s">
        <v>594</v>
      </c>
      <c r="M8" s="211"/>
      <c r="N8" s="212"/>
      <c r="O8" s="211" t="s">
        <v>594</v>
      </c>
      <c r="P8" s="211" t="s">
        <v>594</v>
      </c>
      <c r="Q8" s="211"/>
      <c r="R8" s="212"/>
      <c r="S8" s="211" t="s">
        <v>594</v>
      </c>
      <c r="T8" s="211" t="s">
        <v>594</v>
      </c>
      <c r="U8" s="211"/>
      <c r="V8" s="212"/>
    </row>
    <row r="9" spans="1:22" ht="13.5" thickBot="1">
      <c r="A9" s="213">
        <v>1</v>
      </c>
      <c r="B9" s="382">
        <v>2</v>
      </c>
      <c r="C9" s="213">
        <v>3</v>
      </c>
      <c r="D9" s="214">
        <v>4</v>
      </c>
      <c r="E9" s="214">
        <v>5</v>
      </c>
      <c r="F9" s="215">
        <v>6</v>
      </c>
      <c r="G9" s="420">
        <v>3</v>
      </c>
      <c r="H9" s="214">
        <v>4</v>
      </c>
      <c r="I9" s="214">
        <v>5</v>
      </c>
      <c r="J9" s="215">
        <v>6</v>
      </c>
      <c r="K9" s="214">
        <v>3</v>
      </c>
      <c r="L9" s="214">
        <v>4</v>
      </c>
      <c r="M9" s="214">
        <v>5</v>
      </c>
      <c r="N9" s="215">
        <v>6</v>
      </c>
      <c r="O9" s="214">
        <v>3</v>
      </c>
      <c r="P9" s="214">
        <v>4</v>
      </c>
      <c r="Q9" s="214">
        <v>5</v>
      </c>
      <c r="R9" s="215">
        <v>6</v>
      </c>
      <c r="S9" s="214">
        <v>3</v>
      </c>
      <c r="T9" s="214">
        <v>4</v>
      </c>
      <c r="U9" s="214">
        <v>5</v>
      </c>
      <c r="V9" s="215">
        <v>6</v>
      </c>
    </row>
    <row r="10" spans="1:22" ht="26.25">
      <c r="A10" s="227" t="s">
        <v>206</v>
      </c>
      <c r="B10" s="222" t="s">
        <v>399</v>
      </c>
      <c r="C10" s="341">
        <f>SUM(G10+K10+O10+S10+C44+G44+K44+O44+S44+C84+G84)</f>
        <v>0</v>
      </c>
      <c r="D10" s="327">
        <f>SUM(H10+L10+P10+T10+D44+H44+L44+P44+T44+D84+H84)</f>
        <v>0</v>
      </c>
      <c r="E10" s="327">
        <f>SUM(I10+M10+Q10+U10+E44+I44+M44+Q44+U44+E84+I84)</f>
        <v>0</v>
      </c>
      <c r="F10" s="455">
        <f>SUM(J10+N10+R10+V10+F44+J44+N44+R44+V44+F84+J84)</f>
        <v>0</v>
      </c>
      <c r="G10" s="421"/>
      <c r="H10" s="217"/>
      <c r="I10" s="217"/>
      <c r="J10" s="361"/>
      <c r="K10" s="217"/>
      <c r="L10" s="217"/>
      <c r="M10" s="217"/>
      <c r="N10" s="361"/>
      <c r="O10" s="217"/>
      <c r="P10" s="217"/>
      <c r="Q10" s="217"/>
      <c r="R10" s="361"/>
      <c r="S10" s="217"/>
      <c r="T10" s="217"/>
      <c r="U10" s="217"/>
      <c r="V10" s="361"/>
    </row>
    <row r="11" spans="1:22" ht="27" customHeight="1">
      <c r="A11" s="227" t="s">
        <v>207</v>
      </c>
      <c r="B11" s="222" t="s">
        <v>401</v>
      </c>
      <c r="C11" s="396" t="s">
        <v>462</v>
      </c>
      <c r="D11" s="398" t="s">
        <v>462</v>
      </c>
      <c r="E11" s="401">
        <f aca="true" t="shared" si="0" ref="E11:F17">SUM(I11+M11+Q11+U11+E45+I45+M45+Q45+U45+E85+I85)</f>
        <v>0</v>
      </c>
      <c r="F11" s="425">
        <f t="shared" si="0"/>
        <v>0</v>
      </c>
      <c r="G11" s="372" t="s">
        <v>462</v>
      </c>
      <c r="H11" s="56" t="s">
        <v>462</v>
      </c>
      <c r="I11" s="56"/>
      <c r="J11" s="365"/>
      <c r="K11" s="56" t="s">
        <v>462</v>
      </c>
      <c r="L11" s="56" t="s">
        <v>462</v>
      </c>
      <c r="M11" s="56"/>
      <c r="N11" s="365"/>
      <c r="O11" s="56" t="s">
        <v>462</v>
      </c>
      <c r="P11" s="56" t="s">
        <v>462</v>
      </c>
      <c r="Q11" s="56"/>
      <c r="R11" s="365"/>
      <c r="S11" s="56" t="s">
        <v>462</v>
      </c>
      <c r="T11" s="56" t="s">
        <v>462</v>
      </c>
      <c r="U11" s="56"/>
      <c r="V11" s="365"/>
    </row>
    <row r="12" spans="1:22" ht="37.5" customHeight="1">
      <c r="A12" s="228" t="s">
        <v>208</v>
      </c>
      <c r="B12" s="211" t="s">
        <v>405</v>
      </c>
      <c r="C12" s="356">
        <f aca="true" t="shared" si="1" ref="C12:D17">SUM(G12+K12+O12+S12+C46+G46+K46+O46+S46+C86+G86)</f>
        <v>0</v>
      </c>
      <c r="D12" s="358">
        <f t="shared" si="1"/>
        <v>0</v>
      </c>
      <c r="E12" s="358">
        <f t="shared" si="0"/>
        <v>0</v>
      </c>
      <c r="F12" s="359">
        <f t="shared" si="0"/>
        <v>0</v>
      </c>
      <c r="G12" s="372"/>
      <c r="H12" s="56"/>
      <c r="I12" s="56"/>
      <c r="J12" s="366"/>
      <c r="K12" s="56"/>
      <c r="L12" s="56"/>
      <c r="M12" s="56"/>
      <c r="N12" s="366"/>
      <c r="O12" s="56"/>
      <c r="P12" s="56"/>
      <c r="Q12" s="56"/>
      <c r="R12" s="366"/>
      <c r="S12" s="56"/>
      <c r="T12" s="56"/>
      <c r="U12" s="56"/>
      <c r="V12" s="366"/>
    </row>
    <row r="13" spans="1:22" ht="13.5">
      <c r="A13" s="107" t="s">
        <v>463</v>
      </c>
      <c r="B13" s="362" t="s">
        <v>407</v>
      </c>
      <c r="C13" s="356">
        <f t="shared" si="1"/>
        <v>0</v>
      </c>
      <c r="D13" s="358">
        <f t="shared" si="1"/>
        <v>0</v>
      </c>
      <c r="E13" s="358">
        <f t="shared" si="0"/>
        <v>0</v>
      </c>
      <c r="F13" s="359">
        <f t="shared" si="0"/>
        <v>0</v>
      </c>
      <c r="G13" s="372"/>
      <c r="H13" s="56"/>
      <c r="I13" s="56"/>
      <c r="J13" s="366"/>
      <c r="K13" s="56"/>
      <c r="L13" s="56"/>
      <c r="M13" s="56"/>
      <c r="N13" s="366"/>
      <c r="O13" s="56"/>
      <c r="P13" s="56"/>
      <c r="Q13" s="56"/>
      <c r="R13" s="366"/>
      <c r="S13" s="56"/>
      <c r="T13" s="56"/>
      <c r="U13" s="56"/>
      <c r="V13" s="366"/>
    </row>
    <row r="14" spans="1:22" ht="13.5">
      <c r="A14" s="107" t="s">
        <v>464</v>
      </c>
      <c r="B14" s="362" t="s">
        <v>409</v>
      </c>
      <c r="C14" s="356">
        <f t="shared" si="1"/>
        <v>0</v>
      </c>
      <c r="D14" s="358">
        <f t="shared" si="1"/>
        <v>0</v>
      </c>
      <c r="E14" s="358">
        <f t="shared" si="0"/>
        <v>0</v>
      </c>
      <c r="F14" s="359">
        <f t="shared" si="0"/>
        <v>0</v>
      </c>
      <c r="G14" s="372"/>
      <c r="H14" s="56"/>
      <c r="I14" s="56"/>
      <c r="J14" s="366"/>
      <c r="K14" s="56"/>
      <c r="L14" s="56"/>
      <c r="M14" s="56"/>
      <c r="N14" s="366"/>
      <c r="O14" s="56"/>
      <c r="P14" s="56"/>
      <c r="Q14" s="56"/>
      <c r="R14" s="366"/>
      <c r="S14" s="56"/>
      <c r="T14" s="56"/>
      <c r="U14" s="56"/>
      <c r="V14" s="366"/>
    </row>
    <row r="15" spans="1:22" ht="13.5">
      <c r="A15" s="380" t="s">
        <v>209</v>
      </c>
      <c r="B15" s="362" t="s">
        <v>412</v>
      </c>
      <c r="C15" s="356">
        <f t="shared" si="1"/>
        <v>0</v>
      </c>
      <c r="D15" s="358">
        <f t="shared" si="1"/>
        <v>0</v>
      </c>
      <c r="E15" s="358">
        <f t="shared" si="0"/>
        <v>0</v>
      </c>
      <c r="F15" s="359">
        <f t="shared" si="0"/>
        <v>0</v>
      </c>
      <c r="G15" s="372"/>
      <c r="H15" s="56"/>
      <c r="I15" s="56"/>
      <c r="J15" s="366"/>
      <c r="K15" s="56"/>
      <c r="L15" s="56"/>
      <c r="M15" s="56"/>
      <c r="N15" s="366"/>
      <c r="O15" s="56"/>
      <c r="P15" s="56"/>
      <c r="Q15" s="56"/>
      <c r="R15" s="366"/>
      <c r="S15" s="56"/>
      <c r="T15" s="56"/>
      <c r="U15" s="56"/>
      <c r="V15" s="366"/>
    </row>
    <row r="16" spans="1:22" ht="37.5" customHeight="1">
      <c r="A16" s="228" t="s">
        <v>210</v>
      </c>
      <c r="B16" s="211" t="s">
        <v>414</v>
      </c>
      <c r="C16" s="356">
        <f t="shared" si="1"/>
        <v>0</v>
      </c>
      <c r="D16" s="358">
        <f t="shared" si="1"/>
        <v>0</v>
      </c>
      <c r="E16" s="358">
        <f t="shared" si="0"/>
        <v>0</v>
      </c>
      <c r="F16" s="359">
        <f t="shared" si="0"/>
        <v>0</v>
      </c>
      <c r="G16" s="372"/>
      <c r="H16" s="367"/>
      <c r="I16" s="56"/>
      <c r="J16" s="369"/>
      <c r="K16" s="56"/>
      <c r="L16" s="367"/>
      <c r="M16" s="56"/>
      <c r="N16" s="369"/>
      <c r="O16" s="56"/>
      <c r="P16" s="367"/>
      <c r="Q16" s="56"/>
      <c r="R16" s="369"/>
      <c r="S16" s="56"/>
      <c r="T16" s="367"/>
      <c r="U16" s="56"/>
      <c r="V16" s="369"/>
    </row>
    <row r="17" spans="1:22" ht="13.5">
      <c r="A17" s="107" t="s">
        <v>466</v>
      </c>
      <c r="B17" s="362" t="s">
        <v>420</v>
      </c>
      <c r="C17" s="356">
        <f t="shared" si="1"/>
        <v>0</v>
      </c>
      <c r="D17" s="358">
        <f t="shared" si="1"/>
        <v>0</v>
      </c>
      <c r="E17" s="358">
        <f t="shared" si="0"/>
        <v>0</v>
      </c>
      <c r="F17" s="359">
        <f t="shared" si="0"/>
        <v>0</v>
      </c>
      <c r="G17" s="372"/>
      <c r="H17" s="56"/>
      <c r="I17" s="56"/>
      <c r="J17" s="366"/>
      <c r="K17" s="56"/>
      <c r="L17" s="56"/>
      <c r="M17" s="56"/>
      <c r="N17" s="366"/>
      <c r="O17" s="56"/>
      <c r="P17" s="56"/>
      <c r="Q17" s="56"/>
      <c r="R17" s="366"/>
      <c r="S17" s="56"/>
      <c r="T17" s="56"/>
      <c r="U17" s="56"/>
      <c r="V17" s="366"/>
    </row>
    <row r="18" spans="1:22" ht="13.5">
      <c r="A18" s="227" t="s">
        <v>211</v>
      </c>
      <c r="B18" s="362" t="s">
        <v>422</v>
      </c>
      <c r="C18" s="410">
        <f aca="true" t="shared" si="2" ref="C18:V18">SUM(C20:C21)</f>
        <v>0</v>
      </c>
      <c r="D18" s="411">
        <f t="shared" si="2"/>
        <v>0</v>
      </c>
      <c r="E18" s="411">
        <f t="shared" si="2"/>
        <v>0</v>
      </c>
      <c r="F18" s="426">
        <f t="shared" si="2"/>
        <v>0</v>
      </c>
      <c r="G18" s="418">
        <f t="shared" si="2"/>
        <v>0</v>
      </c>
      <c r="H18" s="58">
        <f t="shared" si="2"/>
        <v>0</v>
      </c>
      <c r="I18" s="58">
        <f t="shared" si="2"/>
        <v>0</v>
      </c>
      <c r="J18" s="389">
        <f t="shared" si="2"/>
        <v>0</v>
      </c>
      <c r="K18" s="58">
        <f t="shared" si="2"/>
        <v>0</v>
      </c>
      <c r="L18" s="58">
        <f t="shared" si="2"/>
        <v>0</v>
      </c>
      <c r="M18" s="58">
        <f t="shared" si="2"/>
        <v>0</v>
      </c>
      <c r="N18" s="389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389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2"/>
        <v>0</v>
      </c>
      <c r="V18" s="389">
        <f t="shared" si="2"/>
        <v>0</v>
      </c>
    </row>
    <row r="19" spans="1:22" ht="13.5">
      <c r="A19" s="114" t="s">
        <v>467</v>
      </c>
      <c r="B19" s="211"/>
      <c r="C19" s="396"/>
      <c r="D19" s="397"/>
      <c r="E19" s="397"/>
      <c r="F19" s="395"/>
      <c r="G19" s="370"/>
      <c r="H19" s="370"/>
      <c r="I19" s="370"/>
      <c r="J19" s="371"/>
      <c r="K19" s="370"/>
      <c r="L19" s="370"/>
      <c r="M19" s="370"/>
      <c r="N19" s="371"/>
      <c r="O19" s="370"/>
      <c r="P19" s="370"/>
      <c r="Q19" s="370"/>
      <c r="R19" s="371"/>
      <c r="S19" s="370"/>
      <c r="T19" s="370"/>
      <c r="U19" s="370"/>
      <c r="V19" s="371"/>
    </row>
    <row r="20" spans="1:22" ht="13.5">
      <c r="A20" s="216" t="s">
        <v>468</v>
      </c>
      <c r="B20" s="222" t="s">
        <v>469</v>
      </c>
      <c r="C20" s="356">
        <f aca="true" t="shared" si="3" ref="C20:F27">SUM(G20+K20+O20+S20+C54+G54+K54+O54+S54+C94+G94)</f>
        <v>0</v>
      </c>
      <c r="D20" s="358">
        <f t="shared" si="3"/>
        <v>0</v>
      </c>
      <c r="E20" s="358">
        <f t="shared" si="3"/>
        <v>0</v>
      </c>
      <c r="F20" s="359">
        <f t="shared" si="3"/>
        <v>0</v>
      </c>
      <c r="G20" s="372"/>
      <c r="H20" s="372"/>
      <c r="I20" s="372"/>
      <c r="J20" s="369"/>
      <c r="K20" s="372"/>
      <c r="L20" s="372"/>
      <c r="M20" s="372"/>
      <c r="N20" s="369"/>
      <c r="O20" s="372"/>
      <c r="P20" s="372"/>
      <c r="Q20" s="372"/>
      <c r="R20" s="369"/>
      <c r="S20" s="372"/>
      <c r="T20" s="372"/>
      <c r="U20" s="372"/>
      <c r="V20" s="369"/>
    </row>
    <row r="21" spans="1:22" ht="13.5">
      <c r="A21" s="109" t="s">
        <v>470</v>
      </c>
      <c r="B21" s="362" t="s">
        <v>471</v>
      </c>
      <c r="C21" s="356">
        <f t="shared" si="3"/>
        <v>0</v>
      </c>
      <c r="D21" s="358">
        <f t="shared" si="3"/>
        <v>0</v>
      </c>
      <c r="E21" s="358">
        <f t="shared" si="3"/>
        <v>0</v>
      </c>
      <c r="F21" s="359">
        <f t="shared" si="3"/>
        <v>0</v>
      </c>
      <c r="G21" s="422"/>
      <c r="H21" s="57"/>
      <c r="I21" s="57"/>
      <c r="J21" s="373"/>
      <c r="K21" s="57"/>
      <c r="L21" s="57"/>
      <c r="M21" s="57"/>
      <c r="N21" s="373"/>
      <c r="O21" s="57"/>
      <c r="P21" s="57"/>
      <c r="Q21" s="57"/>
      <c r="R21" s="373"/>
      <c r="S21" s="57"/>
      <c r="T21" s="57"/>
      <c r="U21" s="57"/>
      <c r="V21" s="373"/>
    </row>
    <row r="22" spans="1:22" ht="13.5">
      <c r="A22" s="227" t="s">
        <v>212</v>
      </c>
      <c r="B22" s="222" t="s">
        <v>472</v>
      </c>
      <c r="C22" s="356">
        <f t="shared" si="3"/>
        <v>0</v>
      </c>
      <c r="D22" s="358">
        <f t="shared" si="3"/>
        <v>0</v>
      </c>
      <c r="E22" s="358">
        <f t="shared" si="3"/>
        <v>0</v>
      </c>
      <c r="F22" s="359">
        <f t="shared" si="3"/>
        <v>0</v>
      </c>
      <c r="G22" s="367"/>
      <c r="H22" s="56"/>
      <c r="I22" s="367"/>
      <c r="J22" s="366"/>
      <c r="K22" s="374"/>
      <c r="L22" s="56"/>
      <c r="M22" s="367"/>
      <c r="N22" s="366"/>
      <c r="O22" s="374"/>
      <c r="P22" s="56"/>
      <c r="Q22" s="367"/>
      <c r="R22" s="366"/>
      <c r="S22" s="374"/>
      <c r="T22" s="56"/>
      <c r="U22" s="367"/>
      <c r="V22" s="366"/>
    </row>
    <row r="23" spans="1:22" ht="26.25">
      <c r="A23" s="227" t="s">
        <v>213</v>
      </c>
      <c r="B23" s="222" t="s">
        <v>473</v>
      </c>
      <c r="C23" s="356">
        <f t="shared" si="3"/>
        <v>0</v>
      </c>
      <c r="D23" s="358">
        <f t="shared" si="3"/>
        <v>0</v>
      </c>
      <c r="E23" s="358">
        <f t="shared" si="3"/>
        <v>0</v>
      </c>
      <c r="F23" s="359">
        <f t="shared" si="3"/>
        <v>0</v>
      </c>
      <c r="G23" s="367"/>
      <c r="H23" s="56"/>
      <c r="I23" s="367"/>
      <c r="J23" s="366"/>
      <c r="K23" s="374"/>
      <c r="L23" s="56"/>
      <c r="M23" s="367"/>
      <c r="N23" s="366"/>
      <c r="O23" s="374"/>
      <c r="P23" s="56"/>
      <c r="Q23" s="367"/>
      <c r="R23" s="366"/>
      <c r="S23" s="374"/>
      <c r="T23" s="56"/>
      <c r="U23" s="367"/>
      <c r="V23" s="366"/>
    </row>
    <row r="24" spans="1:22" ht="13.5">
      <c r="A24" s="107" t="s">
        <v>474</v>
      </c>
      <c r="B24" s="362" t="s">
        <v>475</v>
      </c>
      <c r="C24" s="356">
        <f t="shared" si="3"/>
        <v>0</v>
      </c>
      <c r="D24" s="358">
        <f t="shared" si="3"/>
        <v>0</v>
      </c>
      <c r="E24" s="358">
        <f t="shared" si="3"/>
        <v>0</v>
      </c>
      <c r="F24" s="359">
        <f t="shared" si="3"/>
        <v>0</v>
      </c>
      <c r="G24" s="422"/>
      <c r="H24" s="57"/>
      <c r="I24" s="57"/>
      <c r="J24" s="373"/>
      <c r="K24" s="57"/>
      <c r="L24" s="57"/>
      <c r="M24" s="57"/>
      <c r="N24" s="373"/>
      <c r="O24" s="57"/>
      <c r="P24" s="57"/>
      <c r="Q24" s="57"/>
      <c r="R24" s="373"/>
      <c r="S24" s="57"/>
      <c r="T24" s="57"/>
      <c r="U24" s="57"/>
      <c r="V24" s="373"/>
    </row>
    <row r="25" spans="1:22" ht="14.25" customHeight="1">
      <c r="A25" s="229" t="s">
        <v>214</v>
      </c>
      <c r="B25" s="26" t="s">
        <v>476</v>
      </c>
      <c r="C25" s="356">
        <f t="shared" si="3"/>
        <v>0</v>
      </c>
      <c r="D25" s="358">
        <f t="shared" si="3"/>
        <v>0</v>
      </c>
      <c r="E25" s="358">
        <f t="shared" si="3"/>
        <v>0</v>
      </c>
      <c r="F25" s="359">
        <f t="shared" si="3"/>
        <v>0</v>
      </c>
      <c r="G25" s="372"/>
      <c r="H25" s="56"/>
      <c r="I25" s="56"/>
      <c r="J25" s="366"/>
      <c r="K25" s="56"/>
      <c r="L25" s="56"/>
      <c r="M25" s="56"/>
      <c r="N25" s="366"/>
      <c r="O25" s="56"/>
      <c r="P25" s="56"/>
      <c r="Q25" s="56"/>
      <c r="R25" s="366"/>
      <c r="S25" s="56"/>
      <c r="T25" s="56"/>
      <c r="U25" s="56"/>
      <c r="V25" s="366"/>
    </row>
    <row r="26" spans="1:22" ht="13.5">
      <c r="A26" s="107" t="s">
        <v>477</v>
      </c>
      <c r="B26" s="362" t="s">
        <v>428</v>
      </c>
      <c r="C26" s="356">
        <f t="shared" si="3"/>
        <v>0</v>
      </c>
      <c r="D26" s="358">
        <f t="shared" si="3"/>
        <v>0</v>
      </c>
      <c r="E26" s="358">
        <f t="shared" si="3"/>
        <v>0</v>
      </c>
      <c r="F26" s="359">
        <f t="shared" si="3"/>
        <v>0</v>
      </c>
      <c r="G26" s="372"/>
      <c r="H26" s="56"/>
      <c r="I26" s="56"/>
      <c r="J26" s="366"/>
      <c r="K26" s="56"/>
      <c r="L26" s="56"/>
      <c r="M26" s="56"/>
      <c r="N26" s="366"/>
      <c r="O26" s="56"/>
      <c r="P26" s="56"/>
      <c r="Q26" s="56"/>
      <c r="R26" s="366"/>
      <c r="S26" s="56"/>
      <c r="T26" s="56"/>
      <c r="U26" s="56"/>
      <c r="V26" s="366"/>
    </row>
    <row r="27" spans="1:22" ht="14.25" thickBot="1">
      <c r="A27" s="223" t="s">
        <v>478</v>
      </c>
      <c r="B27" s="311" t="s">
        <v>430</v>
      </c>
      <c r="C27" s="356">
        <f t="shared" si="3"/>
        <v>0</v>
      </c>
      <c r="D27" s="358">
        <f t="shared" si="3"/>
        <v>0</v>
      </c>
      <c r="E27" s="358">
        <f t="shared" si="3"/>
        <v>0</v>
      </c>
      <c r="F27" s="359">
        <f t="shared" si="3"/>
        <v>0</v>
      </c>
      <c r="G27" s="370"/>
      <c r="H27" s="55"/>
      <c r="I27" s="55"/>
      <c r="J27" s="375"/>
      <c r="K27" s="55"/>
      <c r="L27" s="55"/>
      <c r="M27" s="55"/>
      <c r="N27" s="375"/>
      <c r="O27" s="55"/>
      <c r="P27" s="55"/>
      <c r="Q27" s="55"/>
      <c r="R27" s="375"/>
      <c r="S27" s="55"/>
      <c r="T27" s="55"/>
      <c r="U27" s="55"/>
      <c r="V27" s="375"/>
    </row>
    <row r="28" spans="1:22" ht="13.5">
      <c r="A28" s="230" t="s">
        <v>479</v>
      </c>
      <c r="B28" s="383" t="s">
        <v>480</v>
      </c>
      <c r="C28" s="412">
        <f aca="true" t="shared" si="4" ref="C28:V28">SUM(C10:C18)+SUM(C22:C27)</f>
        <v>0</v>
      </c>
      <c r="D28" s="413">
        <f t="shared" si="4"/>
        <v>0</v>
      </c>
      <c r="E28" s="413">
        <f t="shared" si="4"/>
        <v>0</v>
      </c>
      <c r="F28" s="414">
        <f t="shared" si="4"/>
        <v>0</v>
      </c>
      <c r="G28" s="423">
        <f t="shared" si="4"/>
        <v>0</v>
      </c>
      <c r="H28" s="390">
        <f t="shared" si="4"/>
        <v>0</v>
      </c>
      <c r="I28" s="390">
        <f t="shared" si="4"/>
        <v>0</v>
      </c>
      <c r="J28" s="391">
        <f t="shared" si="4"/>
        <v>0</v>
      </c>
      <c r="K28" s="390">
        <f t="shared" si="4"/>
        <v>0</v>
      </c>
      <c r="L28" s="390">
        <f t="shared" si="4"/>
        <v>0</v>
      </c>
      <c r="M28" s="390">
        <f t="shared" si="4"/>
        <v>0</v>
      </c>
      <c r="N28" s="391">
        <f t="shared" si="4"/>
        <v>0</v>
      </c>
      <c r="O28" s="390">
        <f t="shared" si="4"/>
        <v>0</v>
      </c>
      <c r="P28" s="390">
        <f t="shared" si="4"/>
        <v>0</v>
      </c>
      <c r="Q28" s="390">
        <f t="shared" si="4"/>
        <v>0</v>
      </c>
      <c r="R28" s="391">
        <f t="shared" si="4"/>
        <v>0</v>
      </c>
      <c r="S28" s="390">
        <f t="shared" si="4"/>
        <v>0</v>
      </c>
      <c r="T28" s="390">
        <f t="shared" si="4"/>
        <v>0</v>
      </c>
      <c r="U28" s="390">
        <f t="shared" si="4"/>
        <v>0</v>
      </c>
      <c r="V28" s="391">
        <f t="shared" si="4"/>
        <v>0</v>
      </c>
    </row>
    <row r="29" spans="1:22" ht="14.25" thickBot="1">
      <c r="A29" s="231" t="s">
        <v>215</v>
      </c>
      <c r="B29" s="225" t="s">
        <v>481</v>
      </c>
      <c r="C29" s="415">
        <f>IF(C34&gt;0,C28/C34*100,0)</f>
        <v>0</v>
      </c>
      <c r="D29" s="416">
        <f>IF(C35&gt;0,D28/C35*100,0)</f>
        <v>0</v>
      </c>
      <c r="E29" s="416">
        <f>IF(C36&gt;0,E28/C36*100,0)</f>
        <v>0</v>
      </c>
      <c r="F29" s="417">
        <f>IF(C37&gt;0,F28/C37*100,0)</f>
        <v>0</v>
      </c>
      <c r="G29" s="424">
        <f>IF(G34&gt;0,G28/G34*100,0)</f>
        <v>0</v>
      </c>
      <c r="H29" s="392">
        <f>IF(G35&gt;0,H28/G35*100,0)</f>
        <v>0</v>
      </c>
      <c r="I29" s="392">
        <f>IF(G36&gt;0,I28/G36*100,0)</f>
        <v>0</v>
      </c>
      <c r="J29" s="393">
        <f>IF(G37&gt;0,J28/G37*100,0)</f>
        <v>0</v>
      </c>
      <c r="K29" s="392">
        <f>IF(K34&gt;0,K28/K34*100,0)</f>
        <v>0</v>
      </c>
      <c r="L29" s="392">
        <f>IF(K35&gt;0,L28/K35*100,0)</f>
        <v>0</v>
      </c>
      <c r="M29" s="392">
        <f>IF(K36&gt;0,M28/K36*100,0)</f>
        <v>0</v>
      </c>
      <c r="N29" s="393">
        <f>IF(K37&gt;0,N28/K37*100,0)</f>
        <v>0</v>
      </c>
      <c r="O29" s="392">
        <f>IF(O34&gt;0,O28/O34*100,0)</f>
        <v>0</v>
      </c>
      <c r="P29" s="392">
        <f>IF(O35&gt;0,P28/O35*100,0)</f>
        <v>0</v>
      </c>
      <c r="Q29" s="392">
        <f>IF(O36&gt;0,Q28/O36*100,0)</f>
        <v>0</v>
      </c>
      <c r="R29" s="393">
        <f>IF(O37&gt;0,R28/O37*100,0)</f>
        <v>0</v>
      </c>
      <c r="S29" s="392">
        <f>IF(S34&gt;0,S28/S34*100,0)</f>
        <v>0</v>
      </c>
      <c r="T29" s="392">
        <f>IF(S35&gt;0,T28/S35*100,0)</f>
        <v>0</v>
      </c>
      <c r="U29" s="392">
        <f>IF(S36&gt;0,U28/S36*100,0)</f>
        <v>0</v>
      </c>
      <c r="V29" s="393">
        <f>IF(S37&gt;0,V28/S37*100,0)</f>
        <v>0</v>
      </c>
    </row>
    <row r="30" spans="1:6" ht="13.5">
      <c r="A30" s="34"/>
      <c r="B30" s="26"/>
      <c r="C30" s="76"/>
      <c r="D30" s="76"/>
      <c r="E30" s="76"/>
      <c r="F30" s="76"/>
    </row>
    <row r="31" spans="1:19" ht="13.5" thickBot="1">
      <c r="A31" s="26"/>
      <c r="B31" s="6"/>
      <c r="C31" s="65" t="s">
        <v>482</v>
      </c>
      <c r="D31" s="4"/>
      <c r="E31" s="4"/>
      <c r="F31" s="4"/>
      <c r="G31" s="65" t="s">
        <v>482</v>
      </c>
      <c r="K31" s="65" t="s">
        <v>482</v>
      </c>
      <c r="O31" s="65" t="s">
        <v>482</v>
      </c>
      <c r="S31" s="65" t="s">
        <v>482</v>
      </c>
    </row>
    <row r="32" spans="1:19" ht="12.75">
      <c r="A32" s="206" t="s">
        <v>483</v>
      </c>
      <c r="B32" s="208" t="s">
        <v>393</v>
      </c>
      <c r="C32" s="377" t="s">
        <v>484</v>
      </c>
      <c r="D32" s="4"/>
      <c r="E32" s="4"/>
      <c r="F32" s="4"/>
      <c r="G32" s="377" t="s">
        <v>484</v>
      </c>
      <c r="K32" s="377" t="s">
        <v>484</v>
      </c>
      <c r="O32" s="377" t="s">
        <v>484</v>
      </c>
      <c r="S32" s="377" t="s">
        <v>484</v>
      </c>
    </row>
    <row r="33" spans="1:19" ht="13.5" thickBot="1">
      <c r="A33" s="312" t="s">
        <v>336</v>
      </c>
      <c r="B33" s="225" t="s">
        <v>460</v>
      </c>
      <c r="C33" s="226"/>
      <c r="D33" s="4"/>
      <c r="E33" s="4"/>
      <c r="F33" s="4"/>
      <c r="G33" s="226"/>
      <c r="K33" s="226"/>
      <c r="O33" s="226"/>
      <c r="S33" s="226"/>
    </row>
    <row r="34" spans="1:19" ht="13.5">
      <c r="A34" s="107" t="s">
        <v>485</v>
      </c>
      <c r="B34" s="40">
        <v>200</v>
      </c>
      <c r="C34" s="389">
        <f>SUM(G34+K34+O34+S34+C68+G68+K68+O68+S68+C108+G108)</f>
        <v>0</v>
      </c>
      <c r="D34" s="4"/>
      <c r="E34" s="4"/>
      <c r="F34" s="4"/>
      <c r="G34" s="218"/>
      <c r="K34" s="218"/>
      <c r="O34" s="218"/>
      <c r="S34" s="218"/>
    </row>
    <row r="35" spans="1:19" ht="13.5">
      <c r="A35" s="107" t="s">
        <v>486</v>
      </c>
      <c r="B35" s="40">
        <v>210</v>
      </c>
      <c r="C35" s="389">
        <f>SUM(G35+K35+O35+S35+C69+G69+K69)</f>
        <v>0</v>
      </c>
      <c r="D35" s="4"/>
      <c r="E35" s="4"/>
      <c r="F35" s="4"/>
      <c r="G35" s="218"/>
      <c r="K35" s="218"/>
      <c r="O35" s="218"/>
      <c r="S35" s="218"/>
    </row>
    <row r="36" spans="1:19" ht="26.25">
      <c r="A36" s="228" t="s">
        <v>500</v>
      </c>
      <c r="B36" s="42">
        <v>220</v>
      </c>
      <c r="C36" s="389">
        <f>SUM(G36+K36+O36+S36+C70+G70+K70)</f>
        <v>0</v>
      </c>
      <c r="D36" s="4"/>
      <c r="E36" s="4"/>
      <c r="F36" s="4"/>
      <c r="G36" s="219"/>
      <c r="K36" s="219"/>
      <c r="O36" s="219"/>
      <c r="S36" s="219"/>
    </row>
    <row r="37" spans="1:19" ht="13.5">
      <c r="A37" s="107" t="s">
        <v>487</v>
      </c>
      <c r="B37" s="40">
        <v>230</v>
      </c>
      <c r="C37" s="389">
        <f>SUM(G37+K37+O37+S37+C71+G71+K71)</f>
        <v>0</v>
      </c>
      <c r="D37" s="4"/>
      <c r="E37" s="4"/>
      <c r="F37" s="4"/>
      <c r="G37" s="221"/>
      <c r="K37" s="221"/>
      <c r="O37" s="221"/>
      <c r="S37" s="221"/>
    </row>
    <row r="38" spans="1:19" ht="14.25" thickBot="1">
      <c r="A38" s="378" t="s">
        <v>488</v>
      </c>
      <c r="B38" s="214">
        <v>231</v>
      </c>
      <c r="C38" s="408">
        <f>SUM(G38+K38+O38+S38+C72+G72+K72)</f>
        <v>0</v>
      </c>
      <c r="D38" s="4"/>
      <c r="E38" s="4"/>
      <c r="F38" s="4"/>
      <c r="G38" s="379"/>
      <c r="K38" s="379"/>
      <c r="O38" s="379"/>
      <c r="S38" s="379"/>
    </row>
    <row r="39" ht="13.5" thickBot="1"/>
    <row r="40" spans="1:22" ht="13.5" thickBot="1">
      <c r="A40" s="315"/>
      <c r="B40" s="381"/>
      <c r="C40" s="839" t="s">
        <v>628</v>
      </c>
      <c r="D40" s="840"/>
      <c r="E40" s="840"/>
      <c r="F40" s="841"/>
      <c r="G40" s="839" t="s">
        <v>629</v>
      </c>
      <c r="H40" s="840"/>
      <c r="I40" s="840"/>
      <c r="J40" s="841"/>
      <c r="K40" s="839" t="s">
        <v>605</v>
      </c>
      <c r="L40" s="840"/>
      <c r="M40" s="840"/>
      <c r="N40" s="841"/>
      <c r="O40" s="839" t="s">
        <v>630</v>
      </c>
      <c r="P40" s="840"/>
      <c r="Q40" s="840"/>
      <c r="R40" s="841"/>
      <c r="S40" s="839" t="s">
        <v>631</v>
      </c>
      <c r="T40" s="840"/>
      <c r="U40" s="840"/>
      <c r="V40" s="841"/>
    </row>
    <row r="41" spans="1:22" ht="12.75">
      <c r="A41" s="206" t="s">
        <v>455</v>
      </c>
      <c r="B41" s="208" t="s">
        <v>281</v>
      </c>
      <c r="C41" s="206" t="s">
        <v>593</v>
      </c>
      <c r="D41" s="208" t="s">
        <v>595</v>
      </c>
      <c r="E41" s="208" t="s">
        <v>596</v>
      </c>
      <c r="F41" s="209" t="s">
        <v>597</v>
      </c>
      <c r="G41" s="208" t="s">
        <v>593</v>
      </c>
      <c r="H41" s="208" t="s">
        <v>595</v>
      </c>
      <c r="I41" s="208" t="s">
        <v>596</v>
      </c>
      <c r="J41" s="209" t="s">
        <v>597</v>
      </c>
      <c r="K41" s="208" t="s">
        <v>593</v>
      </c>
      <c r="L41" s="208" t="s">
        <v>595</v>
      </c>
      <c r="M41" s="208" t="s">
        <v>596</v>
      </c>
      <c r="N41" s="209" t="s">
        <v>597</v>
      </c>
      <c r="O41" s="208" t="s">
        <v>593</v>
      </c>
      <c r="P41" s="208" t="s">
        <v>595</v>
      </c>
      <c r="Q41" s="208" t="s">
        <v>596</v>
      </c>
      <c r="R41" s="209" t="s">
        <v>597</v>
      </c>
      <c r="S41" s="208" t="s">
        <v>593</v>
      </c>
      <c r="T41" s="208" t="s">
        <v>595</v>
      </c>
      <c r="U41" s="208" t="s">
        <v>596</v>
      </c>
      <c r="V41" s="209" t="s">
        <v>597</v>
      </c>
    </row>
    <row r="42" spans="1:22" ht="12.75">
      <c r="A42" s="210" t="s">
        <v>336</v>
      </c>
      <c r="B42" s="211" t="s">
        <v>460</v>
      </c>
      <c r="C42" s="210" t="s">
        <v>594</v>
      </c>
      <c r="D42" s="211" t="s">
        <v>594</v>
      </c>
      <c r="E42" s="211"/>
      <c r="F42" s="212"/>
      <c r="G42" s="211" t="s">
        <v>594</v>
      </c>
      <c r="H42" s="211" t="s">
        <v>594</v>
      </c>
      <c r="I42" s="211"/>
      <c r="J42" s="212"/>
      <c r="K42" s="211" t="s">
        <v>594</v>
      </c>
      <c r="L42" s="211" t="s">
        <v>594</v>
      </c>
      <c r="M42" s="211"/>
      <c r="N42" s="212"/>
      <c r="O42" s="211" t="s">
        <v>594</v>
      </c>
      <c r="P42" s="211" t="s">
        <v>594</v>
      </c>
      <c r="Q42" s="211"/>
      <c r="R42" s="212"/>
      <c r="S42" s="211" t="s">
        <v>594</v>
      </c>
      <c r="T42" s="211" t="s">
        <v>594</v>
      </c>
      <c r="U42" s="211"/>
      <c r="V42" s="212"/>
    </row>
    <row r="43" spans="1:22" ht="13.5" thickBot="1">
      <c r="A43" s="213">
        <v>1</v>
      </c>
      <c r="B43" s="382">
        <v>2</v>
      </c>
      <c r="C43" s="213">
        <v>3</v>
      </c>
      <c r="D43" s="214">
        <v>4</v>
      </c>
      <c r="E43" s="214">
        <v>5</v>
      </c>
      <c r="F43" s="215">
        <v>6</v>
      </c>
      <c r="G43" s="214">
        <v>3</v>
      </c>
      <c r="H43" s="214">
        <v>4</v>
      </c>
      <c r="I43" s="214">
        <v>5</v>
      </c>
      <c r="J43" s="215">
        <v>6</v>
      </c>
      <c r="K43" s="214">
        <v>3</v>
      </c>
      <c r="L43" s="214">
        <v>4</v>
      </c>
      <c r="M43" s="214">
        <v>5</v>
      </c>
      <c r="N43" s="215">
        <v>6</v>
      </c>
      <c r="O43" s="214">
        <v>3</v>
      </c>
      <c r="P43" s="214">
        <v>4</v>
      </c>
      <c r="Q43" s="214">
        <v>5</v>
      </c>
      <c r="R43" s="215">
        <v>6</v>
      </c>
      <c r="S43" s="214">
        <v>3</v>
      </c>
      <c r="T43" s="214">
        <v>4</v>
      </c>
      <c r="U43" s="214">
        <v>5</v>
      </c>
      <c r="V43" s="215">
        <v>6</v>
      </c>
    </row>
    <row r="44" spans="1:22" ht="26.25">
      <c r="A44" s="227" t="s">
        <v>206</v>
      </c>
      <c r="B44" s="222" t="s">
        <v>399</v>
      </c>
      <c r="C44" s="384"/>
      <c r="D44" s="217"/>
      <c r="E44" s="217"/>
      <c r="F44" s="361"/>
      <c r="G44" s="217"/>
      <c r="H44" s="217"/>
      <c r="I44" s="217"/>
      <c r="J44" s="361"/>
      <c r="K44" s="217"/>
      <c r="L44" s="217"/>
      <c r="M44" s="217"/>
      <c r="N44" s="361"/>
      <c r="O44" s="217"/>
      <c r="P44" s="217"/>
      <c r="Q44" s="217"/>
      <c r="R44" s="361"/>
      <c r="S44" s="217"/>
      <c r="T44" s="217"/>
      <c r="U44" s="217"/>
      <c r="V44" s="361"/>
    </row>
    <row r="45" spans="1:22" ht="26.25">
      <c r="A45" s="227" t="s">
        <v>207</v>
      </c>
      <c r="B45" s="222" t="s">
        <v>401</v>
      </c>
      <c r="C45" s="385" t="s">
        <v>462</v>
      </c>
      <c r="D45" s="56" t="s">
        <v>462</v>
      </c>
      <c r="E45" s="56"/>
      <c r="F45" s="365"/>
      <c r="G45" s="56" t="s">
        <v>462</v>
      </c>
      <c r="H45" s="56" t="s">
        <v>462</v>
      </c>
      <c r="I45" s="56"/>
      <c r="J45" s="365"/>
      <c r="K45" s="56" t="s">
        <v>462</v>
      </c>
      <c r="L45" s="56" t="s">
        <v>462</v>
      </c>
      <c r="M45" s="56"/>
      <c r="N45" s="365"/>
      <c r="O45" s="56" t="s">
        <v>462</v>
      </c>
      <c r="P45" s="56" t="s">
        <v>462</v>
      </c>
      <c r="Q45" s="56"/>
      <c r="R45" s="365"/>
      <c r="S45" s="56" t="s">
        <v>462</v>
      </c>
      <c r="T45" s="56" t="s">
        <v>462</v>
      </c>
      <c r="U45" s="56"/>
      <c r="V45" s="365"/>
    </row>
    <row r="46" spans="1:22" ht="26.25">
      <c r="A46" s="228" t="s">
        <v>216</v>
      </c>
      <c r="B46" s="211" t="s">
        <v>405</v>
      </c>
      <c r="C46" s="385"/>
      <c r="D46" s="56"/>
      <c r="E46" s="56"/>
      <c r="F46" s="366"/>
      <c r="G46" s="56"/>
      <c r="H46" s="56"/>
      <c r="I46" s="56"/>
      <c r="J46" s="366"/>
      <c r="K46" s="56"/>
      <c r="L46" s="56"/>
      <c r="M46" s="56"/>
      <c r="N46" s="366"/>
      <c r="O46" s="56"/>
      <c r="P46" s="56"/>
      <c r="Q46" s="56"/>
      <c r="R46" s="366"/>
      <c r="S46" s="56"/>
      <c r="T46" s="56"/>
      <c r="U46" s="56"/>
      <c r="V46" s="366"/>
    </row>
    <row r="47" spans="1:22" ht="13.5">
      <c r="A47" s="107" t="s">
        <v>463</v>
      </c>
      <c r="B47" s="362" t="s">
        <v>407</v>
      </c>
      <c r="C47" s="385"/>
      <c r="D47" s="56"/>
      <c r="E47" s="56"/>
      <c r="F47" s="366"/>
      <c r="G47" s="56"/>
      <c r="H47" s="56"/>
      <c r="I47" s="56"/>
      <c r="J47" s="366"/>
      <c r="K47" s="56"/>
      <c r="L47" s="56"/>
      <c r="M47" s="56"/>
      <c r="N47" s="366"/>
      <c r="O47" s="56"/>
      <c r="P47" s="56"/>
      <c r="Q47" s="56"/>
      <c r="R47" s="366"/>
      <c r="S47" s="56"/>
      <c r="T47" s="56"/>
      <c r="U47" s="56"/>
      <c r="V47" s="366"/>
    </row>
    <row r="48" spans="1:22" ht="13.5">
      <c r="A48" s="107" t="s">
        <v>464</v>
      </c>
      <c r="B48" s="362" t="s">
        <v>409</v>
      </c>
      <c r="C48" s="385"/>
      <c r="D48" s="56"/>
      <c r="E48" s="56"/>
      <c r="F48" s="366"/>
      <c r="G48" s="56"/>
      <c r="H48" s="56"/>
      <c r="I48" s="56"/>
      <c r="J48" s="366"/>
      <c r="K48" s="56"/>
      <c r="L48" s="56"/>
      <c r="M48" s="56"/>
      <c r="N48" s="366"/>
      <c r="O48" s="56"/>
      <c r="P48" s="56"/>
      <c r="Q48" s="56"/>
      <c r="R48" s="366"/>
      <c r="S48" s="56"/>
      <c r="T48" s="56"/>
      <c r="U48" s="56"/>
      <c r="V48" s="366"/>
    </row>
    <row r="49" spans="1:22" ht="13.5">
      <c r="A49" s="380" t="s">
        <v>209</v>
      </c>
      <c r="B49" s="362" t="s">
        <v>412</v>
      </c>
      <c r="C49" s="385"/>
      <c r="D49" s="56"/>
      <c r="E49" s="56"/>
      <c r="F49" s="366"/>
      <c r="G49" s="56"/>
      <c r="H49" s="56"/>
      <c r="I49" s="56"/>
      <c r="J49" s="366"/>
      <c r="K49" s="56"/>
      <c r="L49" s="56"/>
      <c r="M49" s="56"/>
      <c r="N49" s="366"/>
      <c r="O49" s="56"/>
      <c r="P49" s="56"/>
      <c r="Q49" s="56"/>
      <c r="R49" s="366"/>
      <c r="S49" s="56"/>
      <c r="T49" s="56"/>
      <c r="U49" s="56"/>
      <c r="V49" s="366"/>
    </row>
    <row r="50" spans="1:22" ht="39">
      <c r="A50" s="228" t="s">
        <v>210</v>
      </c>
      <c r="B50" s="211" t="s">
        <v>414</v>
      </c>
      <c r="C50" s="385"/>
      <c r="D50" s="367"/>
      <c r="E50" s="56"/>
      <c r="F50" s="369"/>
      <c r="G50" s="56"/>
      <c r="H50" s="367"/>
      <c r="I50" s="56"/>
      <c r="J50" s="369"/>
      <c r="K50" s="56"/>
      <c r="L50" s="367"/>
      <c r="M50" s="56"/>
      <c r="N50" s="369"/>
      <c r="O50" s="56"/>
      <c r="P50" s="367"/>
      <c r="Q50" s="56"/>
      <c r="R50" s="369"/>
      <c r="S50" s="56"/>
      <c r="T50" s="367"/>
      <c r="U50" s="56"/>
      <c r="V50" s="369"/>
    </row>
    <row r="51" spans="1:22" ht="13.5">
      <c r="A51" s="107" t="s">
        <v>466</v>
      </c>
      <c r="B51" s="362" t="s">
        <v>420</v>
      </c>
      <c r="C51" s="385"/>
      <c r="D51" s="56"/>
      <c r="E51" s="56"/>
      <c r="F51" s="366"/>
      <c r="G51" s="56"/>
      <c r="H51" s="56"/>
      <c r="I51" s="56"/>
      <c r="J51" s="366"/>
      <c r="K51" s="56"/>
      <c r="L51" s="56"/>
      <c r="M51" s="56"/>
      <c r="N51" s="366"/>
      <c r="O51" s="56"/>
      <c r="P51" s="56"/>
      <c r="Q51" s="56"/>
      <c r="R51" s="366"/>
      <c r="S51" s="56"/>
      <c r="T51" s="56"/>
      <c r="U51" s="56"/>
      <c r="V51" s="366"/>
    </row>
    <row r="52" spans="1:22" ht="13.5">
      <c r="A52" s="227" t="s">
        <v>211</v>
      </c>
      <c r="B52" s="222" t="s">
        <v>422</v>
      </c>
      <c r="C52" s="394">
        <f aca="true" t="shared" si="5" ref="C52:R52">SUM(C54:C55)</f>
        <v>0</v>
      </c>
      <c r="D52" s="58">
        <f t="shared" si="5"/>
        <v>0</v>
      </c>
      <c r="E52" s="58">
        <f t="shared" si="5"/>
        <v>0</v>
      </c>
      <c r="F52" s="389">
        <f t="shared" si="5"/>
        <v>0</v>
      </c>
      <c r="G52" s="58">
        <f t="shared" si="5"/>
        <v>0</v>
      </c>
      <c r="H52" s="58">
        <f t="shared" si="5"/>
        <v>0</v>
      </c>
      <c r="I52" s="58">
        <f t="shared" si="5"/>
        <v>0</v>
      </c>
      <c r="J52" s="389">
        <f t="shared" si="5"/>
        <v>0</v>
      </c>
      <c r="K52" s="58">
        <f t="shared" si="5"/>
        <v>0</v>
      </c>
      <c r="L52" s="58">
        <f t="shared" si="5"/>
        <v>0</v>
      </c>
      <c r="M52" s="58">
        <f t="shared" si="5"/>
        <v>0</v>
      </c>
      <c r="N52" s="389">
        <f t="shared" si="5"/>
        <v>0</v>
      </c>
      <c r="O52" s="58">
        <f t="shared" si="5"/>
        <v>0</v>
      </c>
      <c r="P52" s="58">
        <f t="shared" si="5"/>
        <v>0</v>
      </c>
      <c r="Q52" s="58">
        <f t="shared" si="5"/>
        <v>0</v>
      </c>
      <c r="R52" s="389">
        <f t="shared" si="5"/>
        <v>0</v>
      </c>
      <c r="S52" s="58">
        <f>SUM(S54:S55)</f>
        <v>0</v>
      </c>
      <c r="T52" s="58">
        <f>SUM(T54:T55)</f>
        <v>0</v>
      </c>
      <c r="U52" s="58">
        <f>SUM(U54:U55)</f>
        <v>0</v>
      </c>
      <c r="V52" s="389">
        <f>SUM(V54:V55)</f>
        <v>0</v>
      </c>
    </row>
    <row r="53" spans="1:22" ht="13.5">
      <c r="A53" s="114" t="s">
        <v>467</v>
      </c>
      <c r="B53" s="211"/>
      <c r="C53" s="386"/>
      <c r="D53" s="370"/>
      <c r="E53" s="370"/>
      <c r="F53" s="371"/>
      <c r="G53" s="370"/>
      <c r="H53" s="370"/>
      <c r="I53" s="370"/>
      <c r="J53" s="371"/>
      <c r="K53" s="370"/>
      <c r="L53" s="370"/>
      <c r="M53" s="370"/>
      <c r="N53" s="371"/>
      <c r="O53" s="370"/>
      <c r="P53" s="370"/>
      <c r="Q53" s="370"/>
      <c r="R53" s="371"/>
      <c r="S53" s="370"/>
      <c r="T53" s="370"/>
      <c r="U53" s="370"/>
      <c r="V53" s="371"/>
    </row>
    <row r="54" spans="1:22" ht="13.5">
      <c r="A54" s="216" t="s">
        <v>468</v>
      </c>
      <c r="B54" s="222" t="s">
        <v>469</v>
      </c>
      <c r="C54" s="385"/>
      <c r="D54" s="372"/>
      <c r="E54" s="372"/>
      <c r="F54" s="369"/>
      <c r="G54" s="372"/>
      <c r="H54" s="372"/>
      <c r="I54" s="372"/>
      <c r="J54" s="369"/>
      <c r="K54" s="372"/>
      <c r="L54" s="372"/>
      <c r="M54" s="372"/>
      <c r="N54" s="369"/>
      <c r="O54" s="372"/>
      <c r="P54" s="372"/>
      <c r="Q54" s="372"/>
      <c r="R54" s="369"/>
      <c r="S54" s="372"/>
      <c r="T54" s="372"/>
      <c r="U54" s="372"/>
      <c r="V54" s="369"/>
    </row>
    <row r="55" spans="1:22" ht="13.5">
      <c r="A55" s="109" t="s">
        <v>470</v>
      </c>
      <c r="B55" s="362" t="s">
        <v>471</v>
      </c>
      <c r="C55" s="387"/>
      <c r="D55" s="57"/>
      <c r="E55" s="57"/>
      <c r="F55" s="373"/>
      <c r="G55" s="57"/>
      <c r="H55" s="57"/>
      <c r="I55" s="57"/>
      <c r="J55" s="373"/>
      <c r="K55" s="57"/>
      <c r="L55" s="57"/>
      <c r="M55" s="57"/>
      <c r="N55" s="373"/>
      <c r="O55" s="57"/>
      <c r="P55" s="57"/>
      <c r="Q55" s="57"/>
      <c r="R55" s="373"/>
      <c r="S55" s="57"/>
      <c r="T55" s="57"/>
      <c r="U55" s="57"/>
      <c r="V55" s="373"/>
    </row>
    <row r="56" spans="1:22" ht="13.5">
      <c r="A56" s="227" t="s">
        <v>212</v>
      </c>
      <c r="B56" s="222" t="s">
        <v>472</v>
      </c>
      <c r="C56" s="388"/>
      <c r="D56" s="56"/>
      <c r="E56" s="367"/>
      <c r="F56" s="366"/>
      <c r="G56" s="374"/>
      <c r="H56" s="56"/>
      <c r="I56" s="367"/>
      <c r="J56" s="366"/>
      <c r="K56" s="374"/>
      <c r="L56" s="56"/>
      <c r="M56" s="367"/>
      <c r="N56" s="366"/>
      <c r="O56" s="374"/>
      <c r="P56" s="56"/>
      <c r="Q56" s="367"/>
      <c r="R56" s="366"/>
      <c r="S56" s="374"/>
      <c r="T56" s="56"/>
      <c r="U56" s="367"/>
      <c r="V56" s="366"/>
    </row>
    <row r="57" spans="1:22" ht="26.25">
      <c r="A57" s="227" t="s">
        <v>213</v>
      </c>
      <c r="B57" s="222" t="s">
        <v>473</v>
      </c>
      <c r="C57" s="388"/>
      <c r="D57" s="56"/>
      <c r="E57" s="367"/>
      <c r="F57" s="366"/>
      <c r="G57" s="374"/>
      <c r="H57" s="56"/>
      <c r="I57" s="367"/>
      <c r="J57" s="366"/>
      <c r="K57" s="374"/>
      <c r="L57" s="56"/>
      <c r="M57" s="367"/>
      <c r="N57" s="366"/>
      <c r="O57" s="374"/>
      <c r="P57" s="56"/>
      <c r="Q57" s="367"/>
      <c r="R57" s="366"/>
      <c r="S57" s="374"/>
      <c r="T57" s="56"/>
      <c r="U57" s="367"/>
      <c r="V57" s="366"/>
    </row>
    <row r="58" spans="1:22" ht="13.5">
      <c r="A58" s="107" t="s">
        <v>474</v>
      </c>
      <c r="B58" s="362" t="s">
        <v>475</v>
      </c>
      <c r="C58" s="387"/>
      <c r="D58" s="57"/>
      <c r="E58" s="57"/>
      <c r="F58" s="373"/>
      <c r="G58" s="57"/>
      <c r="H58" s="57"/>
      <c r="I58" s="57"/>
      <c r="J58" s="373"/>
      <c r="K58" s="57"/>
      <c r="L58" s="57"/>
      <c r="M58" s="57"/>
      <c r="N58" s="373"/>
      <c r="O58" s="57"/>
      <c r="P58" s="57"/>
      <c r="Q58" s="57"/>
      <c r="R58" s="373"/>
      <c r="S58" s="57"/>
      <c r="T58" s="57"/>
      <c r="U58" s="57"/>
      <c r="V58" s="373"/>
    </row>
    <row r="59" spans="1:22" ht="13.5">
      <c r="A59" s="229" t="s">
        <v>214</v>
      </c>
      <c r="B59" s="26" t="s">
        <v>476</v>
      </c>
      <c r="C59" s="385"/>
      <c r="D59" s="56"/>
      <c r="E59" s="56"/>
      <c r="F59" s="366"/>
      <c r="G59" s="56"/>
      <c r="H59" s="56"/>
      <c r="I59" s="56"/>
      <c r="J59" s="366"/>
      <c r="K59" s="56"/>
      <c r="L59" s="56"/>
      <c r="M59" s="56"/>
      <c r="N59" s="366"/>
      <c r="O59" s="56"/>
      <c r="P59" s="56"/>
      <c r="Q59" s="56"/>
      <c r="R59" s="366"/>
      <c r="S59" s="56"/>
      <c r="T59" s="56"/>
      <c r="U59" s="56"/>
      <c r="V59" s="366"/>
    </row>
    <row r="60" spans="1:22" ht="13.5">
      <c r="A60" s="107" t="s">
        <v>477</v>
      </c>
      <c r="B60" s="362" t="s">
        <v>428</v>
      </c>
      <c r="C60" s="385"/>
      <c r="D60" s="56"/>
      <c r="E60" s="56"/>
      <c r="F60" s="366"/>
      <c r="G60" s="56"/>
      <c r="H60" s="56"/>
      <c r="I60" s="56"/>
      <c r="J60" s="366"/>
      <c r="K60" s="56"/>
      <c r="L60" s="56"/>
      <c r="M60" s="56"/>
      <c r="N60" s="366"/>
      <c r="O60" s="56"/>
      <c r="P60" s="56"/>
      <c r="Q60" s="56"/>
      <c r="R60" s="366"/>
      <c r="S60" s="56"/>
      <c r="T60" s="56"/>
      <c r="U60" s="56"/>
      <c r="V60" s="366"/>
    </row>
    <row r="61" spans="1:22" ht="14.25" thickBot="1">
      <c r="A61" s="223" t="s">
        <v>478</v>
      </c>
      <c r="B61" s="311" t="s">
        <v>430</v>
      </c>
      <c r="C61" s="386"/>
      <c r="D61" s="55"/>
      <c r="E61" s="55"/>
      <c r="F61" s="375"/>
      <c r="G61" s="55"/>
      <c r="H61" s="55"/>
      <c r="I61" s="55"/>
      <c r="J61" s="375"/>
      <c r="K61" s="55"/>
      <c r="L61" s="55"/>
      <c r="M61" s="55"/>
      <c r="N61" s="375"/>
      <c r="O61" s="55"/>
      <c r="P61" s="55"/>
      <c r="Q61" s="55"/>
      <c r="R61" s="375"/>
      <c r="S61" s="55"/>
      <c r="T61" s="55"/>
      <c r="U61" s="55"/>
      <c r="V61" s="375"/>
    </row>
    <row r="62" spans="1:22" ht="13.5">
      <c r="A62" s="230" t="s">
        <v>479</v>
      </c>
      <c r="B62" s="383" t="s">
        <v>480</v>
      </c>
      <c r="C62" s="399">
        <f aca="true" t="shared" si="6" ref="C62:R62">SUM(C44:C52)+SUM(C56:C61)</f>
        <v>0</v>
      </c>
      <c r="D62" s="390">
        <f t="shared" si="6"/>
        <v>0</v>
      </c>
      <c r="E62" s="390">
        <f t="shared" si="6"/>
        <v>0</v>
      </c>
      <c r="F62" s="391">
        <f t="shared" si="6"/>
        <v>0</v>
      </c>
      <c r="G62" s="390">
        <f t="shared" si="6"/>
        <v>0</v>
      </c>
      <c r="H62" s="390">
        <f t="shared" si="6"/>
        <v>0</v>
      </c>
      <c r="I62" s="390">
        <f t="shared" si="6"/>
        <v>0</v>
      </c>
      <c r="J62" s="391">
        <f t="shared" si="6"/>
        <v>0</v>
      </c>
      <c r="K62" s="390">
        <f t="shared" si="6"/>
        <v>0</v>
      </c>
      <c r="L62" s="390">
        <f t="shared" si="6"/>
        <v>0</v>
      </c>
      <c r="M62" s="390">
        <f t="shared" si="6"/>
        <v>0</v>
      </c>
      <c r="N62" s="391">
        <f t="shared" si="6"/>
        <v>0</v>
      </c>
      <c r="O62" s="390">
        <f t="shared" si="6"/>
        <v>0</v>
      </c>
      <c r="P62" s="390">
        <f t="shared" si="6"/>
        <v>0</v>
      </c>
      <c r="Q62" s="390">
        <f t="shared" si="6"/>
        <v>0</v>
      </c>
      <c r="R62" s="391">
        <f t="shared" si="6"/>
        <v>0</v>
      </c>
      <c r="S62" s="390">
        <f>SUM(S44:S52)+SUM(S56:S61)</f>
        <v>0</v>
      </c>
      <c r="T62" s="390">
        <f>SUM(T44:T52)+SUM(T56:T61)</f>
        <v>0</v>
      </c>
      <c r="U62" s="390">
        <f>SUM(U44:U52)+SUM(U56:U61)</f>
        <v>0</v>
      </c>
      <c r="V62" s="391">
        <f>SUM(V44:V52)+SUM(V56:V61)</f>
        <v>0</v>
      </c>
    </row>
    <row r="63" spans="1:22" ht="14.25" thickBot="1">
      <c r="A63" s="231" t="s">
        <v>215</v>
      </c>
      <c r="B63" s="225" t="s">
        <v>481</v>
      </c>
      <c r="C63" s="400">
        <f>IF(C68&gt;0,C62/C68*100,0)</f>
        <v>0</v>
      </c>
      <c r="D63" s="392">
        <f>IF(C69&gt;0,D62/C69*100,0)</f>
        <v>0</v>
      </c>
      <c r="E63" s="392">
        <f>IF(C70&gt;0,E62/C70*100,0)</f>
        <v>0</v>
      </c>
      <c r="F63" s="393">
        <f>IF(C71&gt;0,F62/C71*100,0)</f>
        <v>0</v>
      </c>
      <c r="G63" s="392">
        <f>IF(G68&gt;0,G62/G68*100,0)</f>
        <v>0</v>
      </c>
      <c r="H63" s="392">
        <f>IF(G69&gt;0,H62/G69*100,0)</f>
        <v>0</v>
      </c>
      <c r="I63" s="392">
        <f>IF(G70&gt;0,I62/G70*100,0)</f>
        <v>0</v>
      </c>
      <c r="J63" s="393">
        <f>IF(G71&gt;0,J62/G71*100,0)</f>
        <v>0</v>
      </c>
      <c r="K63" s="392">
        <f>IF(K68&gt;0,K62/K68*100,0)</f>
        <v>0</v>
      </c>
      <c r="L63" s="392">
        <f>IF(K69&gt;0,L62/K69*100,0)</f>
        <v>0</v>
      </c>
      <c r="M63" s="392">
        <f>IF(K70&gt;0,M62/K70*100,0)</f>
        <v>0</v>
      </c>
      <c r="N63" s="393">
        <f>IF(K71&gt;0,N62/K71*100,0)</f>
        <v>0</v>
      </c>
      <c r="O63" s="392">
        <f>IF(O68&gt;0,O62/O68*100,0)</f>
        <v>0</v>
      </c>
      <c r="P63" s="392">
        <f>IF(O69&gt;0,P62/O69*100,0)</f>
        <v>0</v>
      </c>
      <c r="Q63" s="392">
        <f>IF(O70&gt;0,Q62/O70*100,0)</f>
        <v>0</v>
      </c>
      <c r="R63" s="393">
        <f>IF(O71&gt;0,R62/O71*100,0)</f>
        <v>0</v>
      </c>
      <c r="S63" s="392">
        <f>IF(S68&gt;0,S62/S68*100,0)</f>
        <v>0</v>
      </c>
      <c r="T63" s="392">
        <f>IF(S69&gt;0,T62/S69*100,0)</f>
        <v>0</v>
      </c>
      <c r="U63" s="392">
        <f>IF(S70&gt;0,U62/S70*100,0)</f>
        <v>0</v>
      </c>
      <c r="V63" s="393">
        <f>IF(S71&gt;0,V62/S71*100,0)</f>
        <v>0</v>
      </c>
    </row>
    <row r="64" spans="1:6" ht="13.5">
      <c r="A64" s="34"/>
      <c r="B64" s="26"/>
      <c r="C64" s="76"/>
      <c r="D64" s="76"/>
      <c r="E64" s="76"/>
      <c r="F64" s="76"/>
    </row>
    <row r="65" spans="1:19" ht="13.5" thickBot="1">
      <c r="A65" s="26"/>
      <c r="B65" s="6"/>
      <c r="C65" s="65" t="s">
        <v>482</v>
      </c>
      <c r="D65" s="4"/>
      <c r="E65" s="4"/>
      <c r="F65" s="4"/>
      <c r="G65" s="65" t="s">
        <v>482</v>
      </c>
      <c r="K65" s="65" t="s">
        <v>482</v>
      </c>
      <c r="O65" s="65" t="s">
        <v>482</v>
      </c>
      <c r="S65" s="65" t="s">
        <v>482</v>
      </c>
    </row>
    <row r="66" spans="1:19" ht="12.75">
      <c r="A66" s="206" t="s">
        <v>483</v>
      </c>
      <c r="B66" s="208" t="s">
        <v>393</v>
      </c>
      <c r="C66" s="377" t="s">
        <v>484</v>
      </c>
      <c r="D66" s="4"/>
      <c r="E66" s="4"/>
      <c r="F66" s="4"/>
      <c r="G66" s="377" t="s">
        <v>484</v>
      </c>
      <c r="K66" s="377" t="s">
        <v>484</v>
      </c>
      <c r="O66" s="377" t="s">
        <v>484</v>
      </c>
      <c r="S66" s="377" t="s">
        <v>484</v>
      </c>
    </row>
    <row r="67" spans="1:19" ht="13.5" thickBot="1">
      <c r="A67" s="312" t="s">
        <v>336</v>
      </c>
      <c r="B67" s="225" t="s">
        <v>460</v>
      </c>
      <c r="C67" s="226"/>
      <c r="D67" s="4"/>
      <c r="E67" s="4"/>
      <c r="F67" s="4"/>
      <c r="G67" s="226"/>
      <c r="K67" s="226"/>
      <c r="O67" s="226"/>
      <c r="S67" s="226"/>
    </row>
    <row r="68" spans="1:19" ht="13.5">
      <c r="A68" s="107" t="s">
        <v>485</v>
      </c>
      <c r="B68" s="40">
        <v>200</v>
      </c>
      <c r="C68" s="218"/>
      <c r="D68" s="4"/>
      <c r="E68" s="4"/>
      <c r="F68" s="4"/>
      <c r="G68" s="218"/>
      <c r="K68" s="218"/>
      <c r="O68" s="218"/>
      <c r="S68" s="218"/>
    </row>
    <row r="69" spans="1:19" ht="13.5">
      <c r="A69" s="107" t="s">
        <v>486</v>
      </c>
      <c r="B69" s="40">
        <v>210</v>
      </c>
      <c r="C69" s="218"/>
      <c r="D69" s="4"/>
      <c r="E69" s="4"/>
      <c r="F69" s="4"/>
      <c r="G69" s="218"/>
      <c r="K69" s="218"/>
      <c r="O69" s="218"/>
      <c r="S69" s="218"/>
    </row>
    <row r="70" spans="1:19" ht="26.25">
      <c r="A70" s="228" t="s">
        <v>500</v>
      </c>
      <c r="B70" s="42">
        <v>220</v>
      </c>
      <c r="C70" s="219"/>
      <c r="D70" s="4"/>
      <c r="E70" s="4"/>
      <c r="F70" s="4"/>
      <c r="G70" s="219"/>
      <c r="K70" s="219"/>
      <c r="O70" s="219"/>
      <c r="S70" s="219"/>
    </row>
    <row r="71" spans="1:19" ht="13.5">
      <c r="A71" s="107" t="s">
        <v>487</v>
      </c>
      <c r="B71" s="40">
        <v>230</v>
      </c>
      <c r="C71" s="221"/>
      <c r="D71" s="4"/>
      <c r="E71" s="4"/>
      <c r="F71" s="4"/>
      <c r="G71" s="221"/>
      <c r="K71" s="221"/>
      <c r="O71" s="221"/>
      <c r="S71" s="221"/>
    </row>
    <row r="72" spans="1:19" ht="14.25" thickBot="1">
      <c r="A72" s="378" t="s">
        <v>488</v>
      </c>
      <c r="B72" s="214">
        <v>231</v>
      </c>
      <c r="C72" s="379"/>
      <c r="D72" s="4"/>
      <c r="E72" s="4"/>
      <c r="F72" s="4"/>
      <c r="G72" s="379"/>
      <c r="K72" s="379"/>
      <c r="O72" s="379"/>
      <c r="S72" s="379"/>
    </row>
    <row r="73" spans="1:19" ht="13.5">
      <c r="A73" s="34"/>
      <c r="B73" s="82"/>
      <c r="C73" s="220"/>
      <c r="D73" s="4"/>
      <c r="E73" s="4"/>
      <c r="F73" s="4"/>
      <c r="G73" s="220"/>
      <c r="K73" s="220"/>
      <c r="O73" s="220"/>
      <c r="S73" s="220"/>
    </row>
    <row r="74" spans="1:19" ht="13.5">
      <c r="A74" s="34"/>
      <c r="B74" s="82"/>
      <c r="C74" s="220"/>
      <c r="D74" s="4"/>
      <c r="E74" s="4"/>
      <c r="F74" s="4"/>
      <c r="G74" s="220"/>
      <c r="K74" s="220"/>
      <c r="O74" s="220"/>
      <c r="S74" s="220"/>
    </row>
    <row r="75" spans="1:19" ht="13.5">
      <c r="A75" s="34"/>
      <c r="B75" s="82"/>
      <c r="C75" s="220"/>
      <c r="D75" s="4"/>
      <c r="E75" s="4"/>
      <c r="F75" s="4"/>
      <c r="G75" s="220"/>
      <c r="K75" s="220"/>
      <c r="O75" s="220"/>
      <c r="S75" s="220"/>
    </row>
    <row r="76" spans="1:19" ht="13.5">
      <c r="A76" s="34"/>
      <c r="B76" s="82"/>
      <c r="C76" s="220"/>
      <c r="D76" s="4"/>
      <c r="E76" s="4"/>
      <c r="F76" s="4"/>
      <c r="G76" s="220"/>
      <c r="K76" s="220"/>
      <c r="O76" s="220"/>
      <c r="S76" s="220"/>
    </row>
    <row r="77" spans="1:19" ht="13.5">
      <c r="A77" s="34"/>
      <c r="B77" s="82"/>
      <c r="C77" s="220"/>
      <c r="D77" s="4"/>
      <c r="E77" s="4"/>
      <c r="F77" s="4"/>
      <c r="G77" s="220"/>
      <c r="K77" s="220"/>
      <c r="O77" s="220"/>
      <c r="S77" s="220"/>
    </row>
    <row r="78" spans="1:19" ht="13.5">
      <c r="A78" s="34"/>
      <c r="B78" s="82"/>
      <c r="C78" s="220"/>
      <c r="D78" s="4"/>
      <c r="E78" s="4"/>
      <c r="F78" s="4"/>
      <c r="G78" s="220"/>
      <c r="K78" s="220"/>
      <c r="O78" s="220"/>
      <c r="S78" s="220"/>
    </row>
    <row r="79" ht="13.5" thickBot="1"/>
    <row r="80" spans="1:22" ht="13.5" thickBot="1">
      <c r="A80" s="315"/>
      <c r="B80" s="381"/>
      <c r="C80" s="839" t="s">
        <v>632</v>
      </c>
      <c r="D80" s="840"/>
      <c r="E80" s="840"/>
      <c r="F80" s="841"/>
      <c r="G80" s="839" t="s">
        <v>609</v>
      </c>
      <c r="H80" s="840"/>
      <c r="I80" s="840"/>
      <c r="J80" s="841"/>
      <c r="K80" s="839" t="s">
        <v>633</v>
      </c>
      <c r="L80" s="840"/>
      <c r="M80" s="840"/>
      <c r="N80" s="841"/>
      <c r="O80" s="839" t="s">
        <v>634</v>
      </c>
      <c r="P80" s="840"/>
      <c r="Q80" s="840"/>
      <c r="R80" s="841"/>
      <c r="S80" s="839" t="s">
        <v>635</v>
      </c>
      <c r="T80" s="840"/>
      <c r="U80" s="840"/>
      <c r="V80" s="841"/>
    </row>
    <row r="81" spans="1:22" ht="12.75">
      <c r="A81" s="206" t="s">
        <v>455</v>
      </c>
      <c r="B81" s="208" t="s">
        <v>281</v>
      </c>
      <c r="C81" s="206" t="s">
        <v>593</v>
      </c>
      <c r="D81" s="208" t="s">
        <v>595</v>
      </c>
      <c r="E81" s="208" t="s">
        <v>596</v>
      </c>
      <c r="F81" s="209" t="s">
        <v>597</v>
      </c>
      <c r="G81" s="208" t="s">
        <v>593</v>
      </c>
      <c r="H81" s="208" t="s">
        <v>595</v>
      </c>
      <c r="I81" s="208" t="s">
        <v>596</v>
      </c>
      <c r="J81" s="209" t="s">
        <v>597</v>
      </c>
      <c r="K81" s="208" t="s">
        <v>593</v>
      </c>
      <c r="L81" s="208" t="s">
        <v>595</v>
      </c>
      <c r="M81" s="208" t="s">
        <v>596</v>
      </c>
      <c r="N81" s="209" t="s">
        <v>597</v>
      </c>
      <c r="O81" s="208" t="s">
        <v>593</v>
      </c>
      <c r="P81" s="208" t="s">
        <v>595</v>
      </c>
      <c r="Q81" s="208" t="s">
        <v>596</v>
      </c>
      <c r="R81" s="209" t="s">
        <v>597</v>
      </c>
      <c r="S81" s="208" t="s">
        <v>593</v>
      </c>
      <c r="T81" s="208" t="s">
        <v>595</v>
      </c>
      <c r="U81" s="208" t="s">
        <v>596</v>
      </c>
      <c r="V81" s="209" t="s">
        <v>597</v>
      </c>
    </row>
    <row r="82" spans="1:22" ht="12.75">
      <c r="A82" s="210" t="s">
        <v>336</v>
      </c>
      <c r="B82" s="211" t="s">
        <v>460</v>
      </c>
      <c r="C82" s="210" t="s">
        <v>594</v>
      </c>
      <c r="D82" s="211" t="s">
        <v>594</v>
      </c>
      <c r="E82" s="211"/>
      <c r="F82" s="212"/>
      <c r="G82" s="211" t="s">
        <v>594</v>
      </c>
      <c r="H82" s="211" t="s">
        <v>594</v>
      </c>
      <c r="I82" s="211"/>
      <c r="J82" s="212"/>
      <c r="K82" s="211" t="s">
        <v>594</v>
      </c>
      <c r="L82" s="211" t="s">
        <v>594</v>
      </c>
      <c r="M82" s="211"/>
      <c r="N82" s="212"/>
      <c r="O82" s="211" t="s">
        <v>594</v>
      </c>
      <c r="P82" s="211" t="s">
        <v>594</v>
      </c>
      <c r="Q82" s="211"/>
      <c r="R82" s="212"/>
      <c r="S82" s="211" t="s">
        <v>594</v>
      </c>
      <c r="T82" s="211" t="s">
        <v>594</v>
      </c>
      <c r="U82" s="211"/>
      <c r="V82" s="212"/>
    </row>
    <row r="83" spans="1:22" ht="13.5" thickBot="1">
      <c r="A83" s="213">
        <v>1</v>
      </c>
      <c r="B83" s="382">
        <v>2</v>
      </c>
      <c r="C83" s="213">
        <v>3</v>
      </c>
      <c r="D83" s="214">
        <v>4</v>
      </c>
      <c r="E83" s="214">
        <v>5</v>
      </c>
      <c r="F83" s="215">
        <v>6</v>
      </c>
      <c r="G83" s="214">
        <v>3</v>
      </c>
      <c r="H83" s="214">
        <v>4</v>
      </c>
      <c r="I83" s="214">
        <v>5</v>
      </c>
      <c r="J83" s="215">
        <v>6</v>
      </c>
      <c r="K83" s="214">
        <v>3</v>
      </c>
      <c r="L83" s="214">
        <v>4</v>
      </c>
      <c r="M83" s="214">
        <v>5</v>
      </c>
      <c r="N83" s="215">
        <v>6</v>
      </c>
      <c r="O83" s="214">
        <v>3</v>
      </c>
      <c r="P83" s="214">
        <v>4</v>
      </c>
      <c r="Q83" s="214">
        <v>5</v>
      </c>
      <c r="R83" s="215">
        <v>6</v>
      </c>
      <c r="S83" s="214">
        <v>3</v>
      </c>
      <c r="T83" s="214">
        <v>4</v>
      </c>
      <c r="U83" s="214">
        <v>5</v>
      </c>
      <c r="V83" s="215">
        <v>6</v>
      </c>
    </row>
    <row r="84" spans="1:22" ht="26.25">
      <c r="A84" s="227" t="s">
        <v>206</v>
      </c>
      <c r="B84" s="222" t="s">
        <v>399</v>
      </c>
      <c r="C84" s="384"/>
      <c r="D84" s="217"/>
      <c r="E84" s="217"/>
      <c r="F84" s="361"/>
      <c r="G84" s="217">
        <f>K84+O84+S84</f>
        <v>0</v>
      </c>
      <c r="H84" s="217">
        <f>L84+P84+T84</f>
        <v>0</v>
      </c>
      <c r="I84" s="217">
        <f>M84+Q84+U84</f>
        <v>0</v>
      </c>
      <c r="J84" s="217">
        <f>N84+R84+V84</f>
        <v>0</v>
      </c>
      <c r="K84" s="217"/>
      <c r="L84" s="217"/>
      <c r="M84" s="217"/>
      <c r="N84" s="361"/>
      <c r="O84" s="217"/>
      <c r="P84" s="217"/>
      <c r="Q84" s="217"/>
      <c r="R84" s="361"/>
      <c r="S84" s="217"/>
      <c r="T84" s="217"/>
      <c r="U84" s="217"/>
      <c r="V84" s="361"/>
    </row>
    <row r="85" spans="1:22" ht="26.25">
      <c r="A85" s="227" t="s">
        <v>207</v>
      </c>
      <c r="B85" s="222" t="s">
        <v>401</v>
      </c>
      <c r="C85" s="385" t="s">
        <v>462</v>
      </c>
      <c r="D85" s="56" t="s">
        <v>462</v>
      </c>
      <c r="E85" s="56"/>
      <c r="F85" s="365"/>
      <c r="G85" s="56" t="s">
        <v>462</v>
      </c>
      <c r="H85" s="56" t="s">
        <v>462</v>
      </c>
      <c r="I85" s="56">
        <f aca="true" t="shared" si="7" ref="I85:J91">M85+Q85+U85</f>
        <v>0</v>
      </c>
      <c r="J85" s="56">
        <f t="shared" si="7"/>
        <v>0</v>
      </c>
      <c r="K85" s="56" t="s">
        <v>462</v>
      </c>
      <c r="L85" s="56" t="s">
        <v>462</v>
      </c>
      <c r="M85" s="56"/>
      <c r="N85" s="365"/>
      <c r="O85" s="56" t="s">
        <v>462</v>
      </c>
      <c r="P85" s="56" t="s">
        <v>462</v>
      </c>
      <c r="Q85" s="56"/>
      <c r="R85" s="365"/>
      <c r="S85" s="56" t="s">
        <v>462</v>
      </c>
      <c r="T85" s="56" t="s">
        <v>462</v>
      </c>
      <c r="U85" s="56"/>
      <c r="V85" s="365"/>
    </row>
    <row r="86" spans="1:22" ht="26.25">
      <c r="A86" s="228" t="s">
        <v>216</v>
      </c>
      <c r="B86" s="211" t="s">
        <v>405</v>
      </c>
      <c r="C86" s="385"/>
      <c r="D86" s="56"/>
      <c r="E86" s="56"/>
      <c r="F86" s="366"/>
      <c r="G86" s="217">
        <f aca="true" t="shared" si="8" ref="G86:H91">K86+O86+S86</f>
        <v>0</v>
      </c>
      <c r="H86" s="217">
        <f t="shared" si="8"/>
        <v>0</v>
      </c>
      <c r="I86" s="217">
        <f t="shared" si="7"/>
        <v>0</v>
      </c>
      <c r="J86" s="217">
        <f t="shared" si="7"/>
        <v>0</v>
      </c>
      <c r="K86" s="56"/>
      <c r="L86" s="56"/>
      <c r="M86" s="56"/>
      <c r="N86" s="366"/>
      <c r="O86" s="56"/>
      <c r="P86" s="56"/>
      <c r="Q86" s="56"/>
      <c r="R86" s="366"/>
      <c r="S86" s="56"/>
      <c r="T86" s="56"/>
      <c r="U86" s="56"/>
      <c r="V86" s="366"/>
    </row>
    <row r="87" spans="1:22" ht="13.5">
      <c r="A87" s="107" t="s">
        <v>463</v>
      </c>
      <c r="B87" s="362" t="s">
        <v>407</v>
      </c>
      <c r="C87" s="385"/>
      <c r="D87" s="56"/>
      <c r="E87" s="56"/>
      <c r="F87" s="366"/>
      <c r="G87" s="217">
        <f t="shared" si="8"/>
        <v>0</v>
      </c>
      <c r="H87" s="217">
        <f t="shared" si="8"/>
        <v>0</v>
      </c>
      <c r="I87" s="217">
        <f t="shared" si="7"/>
        <v>0</v>
      </c>
      <c r="J87" s="217">
        <f t="shared" si="7"/>
        <v>0</v>
      </c>
      <c r="K87" s="56"/>
      <c r="L87" s="56"/>
      <c r="M87" s="56"/>
      <c r="N87" s="366"/>
      <c r="O87" s="56"/>
      <c r="P87" s="56"/>
      <c r="Q87" s="56"/>
      <c r="R87" s="366"/>
      <c r="S87" s="56"/>
      <c r="T87" s="56"/>
      <c r="U87" s="56"/>
      <c r="V87" s="366"/>
    </row>
    <row r="88" spans="1:22" ht="13.5">
      <c r="A88" s="107" t="s">
        <v>464</v>
      </c>
      <c r="B88" s="362" t="s">
        <v>409</v>
      </c>
      <c r="C88" s="385"/>
      <c r="D88" s="56"/>
      <c r="E88" s="56"/>
      <c r="F88" s="366"/>
      <c r="G88" s="217">
        <f t="shared" si="8"/>
        <v>0</v>
      </c>
      <c r="H88" s="217">
        <f t="shared" si="8"/>
        <v>0</v>
      </c>
      <c r="I88" s="217">
        <f t="shared" si="7"/>
        <v>0</v>
      </c>
      <c r="J88" s="217">
        <f t="shared" si="7"/>
        <v>0</v>
      </c>
      <c r="K88" s="56"/>
      <c r="L88" s="56"/>
      <c r="M88" s="56"/>
      <c r="N88" s="366"/>
      <c r="O88" s="56"/>
      <c r="P88" s="56"/>
      <c r="Q88" s="56"/>
      <c r="R88" s="366"/>
      <c r="S88" s="56"/>
      <c r="T88" s="56"/>
      <c r="U88" s="56"/>
      <c r="V88" s="366"/>
    </row>
    <row r="89" spans="1:22" ht="13.5">
      <c r="A89" s="380" t="s">
        <v>209</v>
      </c>
      <c r="B89" s="362" t="s">
        <v>412</v>
      </c>
      <c r="C89" s="385"/>
      <c r="D89" s="56"/>
      <c r="E89" s="56"/>
      <c r="F89" s="366"/>
      <c r="G89" s="217">
        <f t="shared" si="8"/>
        <v>0</v>
      </c>
      <c r="H89" s="217">
        <f t="shared" si="8"/>
        <v>0</v>
      </c>
      <c r="I89" s="217">
        <f t="shared" si="7"/>
        <v>0</v>
      </c>
      <c r="J89" s="217">
        <f t="shared" si="7"/>
        <v>0</v>
      </c>
      <c r="K89" s="56"/>
      <c r="L89" s="56"/>
      <c r="M89" s="56"/>
      <c r="N89" s="366"/>
      <c r="O89" s="56"/>
      <c r="P89" s="56"/>
      <c r="Q89" s="56"/>
      <c r="R89" s="366"/>
      <c r="S89" s="56"/>
      <c r="T89" s="56"/>
      <c r="U89" s="56"/>
      <c r="V89" s="366"/>
    </row>
    <row r="90" spans="1:22" ht="39">
      <c r="A90" s="228" t="s">
        <v>210</v>
      </c>
      <c r="B90" s="211" t="s">
        <v>414</v>
      </c>
      <c r="C90" s="385"/>
      <c r="D90" s="367"/>
      <c r="E90" s="56"/>
      <c r="F90" s="369"/>
      <c r="G90" s="217">
        <f t="shared" si="8"/>
        <v>0</v>
      </c>
      <c r="H90" s="217">
        <f t="shared" si="8"/>
        <v>0</v>
      </c>
      <c r="I90" s="217">
        <f t="shared" si="7"/>
        <v>0</v>
      </c>
      <c r="J90" s="217">
        <f t="shared" si="7"/>
        <v>0</v>
      </c>
      <c r="K90" s="56"/>
      <c r="L90" s="367"/>
      <c r="M90" s="56"/>
      <c r="N90" s="369"/>
      <c r="O90" s="56"/>
      <c r="P90" s="367"/>
      <c r="Q90" s="56"/>
      <c r="R90" s="369"/>
      <c r="S90" s="56"/>
      <c r="T90" s="367"/>
      <c r="U90" s="56"/>
      <c r="V90" s="369"/>
    </row>
    <row r="91" spans="1:22" ht="13.5">
      <c r="A91" s="107" t="s">
        <v>466</v>
      </c>
      <c r="B91" s="362" t="s">
        <v>420</v>
      </c>
      <c r="C91" s="385"/>
      <c r="D91" s="56"/>
      <c r="E91" s="56"/>
      <c r="F91" s="366"/>
      <c r="G91" s="217">
        <f t="shared" si="8"/>
        <v>0</v>
      </c>
      <c r="H91" s="217">
        <f t="shared" si="8"/>
        <v>0</v>
      </c>
      <c r="I91" s="217">
        <f t="shared" si="7"/>
        <v>0</v>
      </c>
      <c r="J91" s="217">
        <f t="shared" si="7"/>
        <v>0</v>
      </c>
      <c r="K91" s="56"/>
      <c r="L91" s="56"/>
      <c r="M91" s="56"/>
      <c r="N91" s="366"/>
      <c r="O91" s="56"/>
      <c r="P91" s="56"/>
      <c r="Q91" s="56"/>
      <c r="R91" s="366"/>
      <c r="S91" s="56"/>
      <c r="T91" s="56"/>
      <c r="U91" s="56"/>
      <c r="V91" s="366"/>
    </row>
    <row r="92" spans="1:22" ht="13.5">
      <c r="A92" s="227" t="s">
        <v>211</v>
      </c>
      <c r="B92" s="222" t="s">
        <v>422</v>
      </c>
      <c r="C92" s="394">
        <f aca="true" t="shared" si="9" ref="C92:V92">SUM(C94:C95)</f>
        <v>0</v>
      </c>
      <c r="D92" s="58">
        <f t="shared" si="9"/>
        <v>0</v>
      </c>
      <c r="E92" s="58">
        <f t="shared" si="9"/>
        <v>0</v>
      </c>
      <c r="F92" s="389">
        <f t="shared" si="9"/>
        <v>0</v>
      </c>
      <c r="G92" s="58">
        <f t="shared" si="9"/>
        <v>0</v>
      </c>
      <c r="H92" s="58">
        <f t="shared" si="9"/>
        <v>0</v>
      </c>
      <c r="I92" s="58">
        <f t="shared" si="9"/>
        <v>0</v>
      </c>
      <c r="J92" s="389">
        <f t="shared" si="9"/>
        <v>0</v>
      </c>
      <c r="K92" s="58">
        <f t="shared" si="9"/>
        <v>0</v>
      </c>
      <c r="L92" s="58">
        <f t="shared" si="9"/>
        <v>0</v>
      </c>
      <c r="M92" s="58">
        <f t="shared" si="9"/>
        <v>0</v>
      </c>
      <c r="N92" s="389">
        <f t="shared" si="9"/>
        <v>0</v>
      </c>
      <c r="O92" s="58">
        <f t="shared" si="9"/>
        <v>0</v>
      </c>
      <c r="P92" s="58">
        <f t="shared" si="9"/>
        <v>0</v>
      </c>
      <c r="Q92" s="58">
        <f t="shared" si="9"/>
        <v>0</v>
      </c>
      <c r="R92" s="389">
        <f t="shared" si="9"/>
        <v>0</v>
      </c>
      <c r="S92" s="58">
        <f t="shared" si="9"/>
        <v>0</v>
      </c>
      <c r="T92" s="58">
        <f t="shared" si="9"/>
        <v>0</v>
      </c>
      <c r="U92" s="58">
        <f t="shared" si="9"/>
        <v>0</v>
      </c>
      <c r="V92" s="389">
        <f t="shared" si="9"/>
        <v>0</v>
      </c>
    </row>
    <row r="93" spans="1:22" ht="13.5">
      <c r="A93" s="114" t="s">
        <v>467</v>
      </c>
      <c r="B93" s="211"/>
      <c r="C93" s="386"/>
      <c r="D93" s="370"/>
      <c r="E93" s="370"/>
      <c r="F93" s="371"/>
      <c r="G93" s="217">
        <f>K93+O93+S93</f>
        <v>0</v>
      </c>
      <c r="H93" s="217">
        <f>L93+P93+T93</f>
        <v>0</v>
      </c>
      <c r="I93" s="217">
        <f>M93+Q93+U93</f>
        <v>0</v>
      </c>
      <c r="J93" s="217">
        <f>N93+R93+V93</f>
        <v>0</v>
      </c>
      <c r="K93" s="370"/>
      <c r="L93" s="370"/>
      <c r="M93" s="370"/>
      <c r="N93" s="371"/>
      <c r="O93" s="370"/>
      <c r="P93" s="370"/>
      <c r="Q93" s="370"/>
      <c r="R93" s="371"/>
      <c r="S93" s="370"/>
      <c r="T93" s="370"/>
      <c r="U93" s="370"/>
      <c r="V93" s="371"/>
    </row>
    <row r="94" spans="1:22" ht="13.5">
      <c r="A94" s="216" t="s">
        <v>468</v>
      </c>
      <c r="B94" s="222" t="s">
        <v>469</v>
      </c>
      <c r="C94" s="385"/>
      <c r="D94" s="372"/>
      <c r="E94" s="372"/>
      <c r="F94" s="369"/>
      <c r="G94" s="217">
        <f aca="true" t="shared" si="10" ref="G94:G101">K94+O94+S94</f>
        <v>0</v>
      </c>
      <c r="H94" s="217">
        <f aca="true" t="shared" si="11" ref="H94:H101">L94+P94+T94</f>
        <v>0</v>
      </c>
      <c r="I94" s="217">
        <f aca="true" t="shared" si="12" ref="I94:I101">M94+Q94+U94</f>
        <v>0</v>
      </c>
      <c r="J94" s="217">
        <f aca="true" t="shared" si="13" ref="J94:J101">N94+R94+V94</f>
        <v>0</v>
      </c>
      <c r="K94" s="372"/>
      <c r="L94" s="372"/>
      <c r="M94" s="372"/>
      <c r="N94" s="369"/>
      <c r="O94" s="372"/>
      <c r="P94" s="372"/>
      <c r="Q94" s="372"/>
      <c r="R94" s="369"/>
      <c r="S94" s="372"/>
      <c r="T94" s="372"/>
      <c r="U94" s="372"/>
      <c r="V94" s="369"/>
    </row>
    <row r="95" spans="1:22" ht="13.5">
      <c r="A95" s="109" t="s">
        <v>470</v>
      </c>
      <c r="B95" s="362" t="s">
        <v>471</v>
      </c>
      <c r="C95" s="387"/>
      <c r="D95" s="57"/>
      <c r="E95" s="57"/>
      <c r="F95" s="373"/>
      <c r="G95" s="217">
        <f t="shared" si="10"/>
        <v>0</v>
      </c>
      <c r="H95" s="217">
        <f t="shared" si="11"/>
        <v>0</v>
      </c>
      <c r="I95" s="217">
        <f t="shared" si="12"/>
        <v>0</v>
      </c>
      <c r="J95" s="217">
        <f t="shared" si="13"/>
        <v>0</v>
      </c>
      <c r="K95" s="57"/>
      <c r="L95" s="57"/>
      <c r="M95" s="57"/>
      <c r="N95" s="373"/>
      <c r="O95" s="57"/>
      <c r="P95" s="57"/>
      <c r="Q95" s="57"/>
      <c r="R95" s="373"/>
      <c r="S95" s="57"/>
      <c r="T95" s="57"/>
      <c r="U95" s="57"/>
      <c r="V95" s="373"/>
    </row>
    <row r="96" spans="1:22" ht="13.5">
      <c r="A96" s="227" t="s">
        <v>212</v>
      </c>
      <c r="B96" s="222" t="s">
        <v>472</v>
      </c>
      <c r="C96" s="388"/>
      <c r="D96" s="56"/>
      <c r="E96" s="367"/>
      <c r="F96" s="366"/>
      <c r="G96" s="217">
        <f t="shared" si="10"/>
        <v>0</v>
      </c>
      <c r="H96" s="217">
        <f t="shared" si="11"/>
        <v>0</v>
      </c>
      <c r="I96" s="217">
        <f t="shared" si="12"/>
        <v>0</v>
      </c>
      <c r="J96" s="217">
        <f t="shared" si="13"/>
        <v>0</v>
      </c>
      <c r="K96" s="374"/>
      <c r="L96" s="56"/>
      <c r="M96" s="367"/>
      <c r="N96" s="366"/>
      <c r="O96" s="374"/>
      <c r="P96" s="56"/>
      <c r="Q96" s="367"/>
      <c r="R96" s="366"/>
      <c r="S96" s="374"/>
      <c r="T96" s="56"/>
      <c r="U96" s="367"/>
      <c r="V96" s="366"/>
    </row>
    <row r="97" spans="1:22" ht="26.25">
      <c r="A97" s="227" t="s">
        <v>213</v>
      </c>
      <c r="B97" s="222" t="s">
        <v>473</v>
      </c>
      <c r="C97" s="388"/>
      <c r="D97" s="56"/>
      <c r="E97" s="367"/>
      <c r="F97" s="366"/>
      <c r="G97" s="217">
        <f t="shared" si="10"/>
        <v>0</v>
      </c>
      <c r="H97" s="217">
        <f t="shared" si="11"/>
        <v>0</v>
      </c>
      <c r="I97" s="217">
        <f t="shared" si="12"/>
        <v>0</v>
      </c>
      <c r="J97" s="217">
        <f t="shared" si="13"/>
        <v>0</v>
      </c>
      <c r="K97" s="374"/>
      <c r="L97" s="56"/>
      <c r="M97" s="367"/>
      <c r="N97" s="366"/>
      <c r="O97" s="374"/>
      <c r="P97" s="56"/>
      <c r="Q97" s="367"/>
      <c r="R97" s="366"/>
      <c r="S97" s="374"/>
      <c r="T97" s="56"/>
      <c r="U97" s="367"/>
      <c r="V97" s="366"/>
    </row>
    <row r="98" spans="1:22" ht="13.5">
      <c r="A98" s="107" t="s">
        <v>474</v>
      </c>
      <c r="B98" s="362" t="s">
        <v>475</v>
      </c>
      <c r="C98" s="387"/>
      <c r="D98" s="57"/>
      <c r="E98" s="57"/>
      <c r="F98" s="373"/>
      <c r="G98" s="217">
        <f t="shared" si="10"/>
        <v>0</v>
      </c>
      <c r="H98" s="217">
        <f t="shared" si="11"/>
        <v>0</v>
      </c>
      <c r="I98" s="217">
        <f t="shared" si="12"/>
        <v>0</v>
      </c>
      <c r="J98" s="217">
        <f t="shared" si="13"/>
        <v>0</v>
      </c>
      <c r="K98" s="57"/>
      <c r="L98" s="57"/>
      <c r="M98" s="57"/>
      <c r="N98" s="373"/>
      <c r="O98" s="57"/>
      <c r="P98" s="57"/>
      <c r="Q98" s="57"/>
      <c r="R98" s="373"/>
      <c r="S98" s="57"/>
      <c r="T98" s="57"/>
      <c r="U98" s="57"/>
      <c r="V98" s="373"/>
    </row>
    <row r="99" spans="1:22" ht="13.5">
      <c r="A99" s="229" t="s">
        <v>214</v>
      </c>
      <c r="B99" s="26" t="s">
        <v>476</v>
      </c>
      <c r="C99" s="385"/>
      <c r="D99" s="56"/>
      <c r="E99" s="56"/>
      <c r="F99" s="366"/>
      <c r="G99" s="217">
        <f t="shared" si="10"/>
        <v>0</v>
      </c>
      <c r="H99" s="217">
        <f t="shared" si="11"/>
        <v>0</v>
      </c>
      <c r="I99" s="217">
        <f t="shared" si="12"/>
        <v>0</v>
      </c>
      <c r="J99" s="217">
        <f t="shared" si="13"/>
        <v>0</v>
      </c>
      <c r="K99" s="56"/>
      <c r="L99" s="56"/>
      <c r="M99" s="56"/>
      <c r="N99" s="366"/>
      <c r="O99" s="56"/>
      <c r="P99" s="56"/>
      <c r="Q99" s="56"/>
      <c r="R99" s="366"/>
      <c r="S99" s="56"/>
      <c r="T99" s="56"/>
      <c r="U99" s="56"/>
      <c r="V99" s="366"/>
    </row>
    <row r="100" spans="1:22" ht="13.5">
      <c r="A100" s="107" t="s">
        <v>477</v>
      </c>
      <c r="B100" s="362" t="s">
        <v>428</v>
      </c>
      <c r="C100" s="385"/>
      <c r="D100" s="56"/>
      <c r="E100" s="56"/>
      <c r="F100" s="366"/>
      <c r="G100" s="217">
        <f t="shared" si="10"/>
        <v>0</v>
      </c>
      <c r="H100" s="217">
        <f t="shared" si="11"/>
        <v>0</v>
      </c>
      <c r="I100" s="217">
        <f t="shared" si="12"/>
        <v>0</v>
      </c>
      <c r="J100" s="217">
        <f t="shared" si="13"/>
        <v>0</v>
      </c>
      <c r="K100" s="56"/>
      <c r="L100" s="56"/>
      <c r="M100" s="56"/>
      <c r="N100" s="366"/>
      <c r="O100" s="56"/>
      <c r="P100" s="56"/>
      <c r="Q100" s="56"/>
      <c r="R100" s="366"/>
      <c r="S100" s="56"/>
      <c r="T100" s="56"/>
      <c r="U100" s="56"/>
      <c r="V100" s="366"/>
    </row>
    <row r="101" spans="1:22" ht="14.25" thickBot="1">
      <c r="A101" s="223" t="s">
        <v>478</v>
      </c>
      <c r="B101" s="311" t="s">
        <v>430</v>
      </c>
      <c r="C101" s="386"/>
      <c r="D101" s="55"/>
      <c r="E101" s="55"/>
      <c r="F101" s="375"/>
      <c r="G101" s="217">
        <f t="shared" si="10"/>
        <v>0</v>
      </c>
      <c r="H101" s="217">
        <f t="shared" si="11"/>
        <v>0</v>
      </c>
      <c r="I101" s="217">
        <f t="shared" si="12"/>
        <v>0</v>
      </c>
      <c r="J101" s="217">
        <f t="shared" si="13"/>
        <v>0</v>
      </c>
      <c r="K101" s="55"/>
      <c r="L101" s="55"/>
      <c r="M101" s="55"/>
      <c r="N101" s="375"/>
      <c r="O101" s="55"/>
      <c r="P101" s="55"/>
      <c r="Q101" s="55"/>
      <c r="R101" s="375"/>
      <c r="S101" s="55"/>
      <c r="T101" s="55"/>
      <c r="U101" s="55"/>
      <c r="V101" s="375"/>
    </row>
    <row r="102" spans="1:22" ht="13.5">
      <c r="A102" s="230" t="s">
        <v>479</v>
      </c>
      <c r="B102" s="383" t="s">
        <v>480</v>
      </c>
      <c r="C102" s="399">
        <f aca="true" t="shared" si="14" ref="C102:V102">SUM(C84:C92)+SUM(C96:C101)</f>
        <v>0</v>
      </c>
      <c r="D102" s="390">
        <f t="shared" si="14"/>
        <v>0</v>
      </c>
      <c r="E102" s="390">
        <f t="shared" si="14"/>
        <v>0</v>
      </c>
      <c r="F102" s="391">
        <f t="shared" si="14"/>
        <v>0</v>
      </c>
      <c r="G102" s="390">
        <f t="shared" si="14"/>
        <v>0</v>
      </c>
      <c r="H102" s="390">
        <f t="shared" si="14"/>
        <v>0</v>
      </c>
      <c r="I102" s="390">
        <f t="shared" si="14"/>
        <v>0</v>
      </c>
      <c r="J102" s="391">
        <f t="shared" si="14"/>
        <v>0</v>
      </c>
      <c r="K102" s="390">
        <f t="shared" si="14"/>
        <v>0</v>
      </c>
      <c r="L102" s="390">
        <f t="shared" si="14"/>
        <v>0</v>
      </c>
      <c r="M102" s="390">
        <f t="shared" si="14"/>
        <v>0</v>
      </c>
      <c r="N102" s="391">
        <f t="shared" si="14"/>
        <v>0</v>
      </c>
      <c r="O102" s="390">
        <f t="shared" si="14"/>
        <v>0</v>
      </c>
      <c r="P102" s="390">
        <f t="shared" si="14"/>
        <v>0</v>
      </c>
      <c r="Q102" s="390">
        <f t="shared" si="14"/>
        <v>0</v>
      </c>
      <c r="R102" s="391">
        <f t="shared" si="14"/>
        <v>0</v>
      </c>
      <c r="S102" s="390">
        <f t="shared" si="14"/>
        <v>0</v>
      </c>
      <c r="T102" s="390">
        <f t="shared" si="14"/>
        <v>0</v>
      </c>
      <c r="U102" s="390">
        <f t="shared" si="14"/>
        <v>0</v>
      </c>
      <c r="V102" s="391">
        <f t="shared" si="14"/>
        <v>0</v>
      </c>
    </row>
    <row r="103" spans="1:22" ht="14.25" thickBot="1">
      <c r="A103" s="231" t="s">
        <v>215</v>
      </c>
      <c r="B103" s="225" t="s">
        <v>481</v>
      </c>
      <c r="C103" s="400">
        <f>IF(C108&gt;0,C102/C108*100,0)</f>
        <v>0</v>
      </c>
      <c r="D103" s="392">
        <f>IF(C109&gt;0,D102/C109*100,0)</f>
        <v>0</v>
      </c>
      <c r="E103" s="392">
        <f>IF(C110&gt;0,E102/C110*100,0)</f>
        <v>0</v>
      </c>
      <c r="F103" s="393">
        <f>IF(C111&gt;0,F102/C111*100,0)</f>
        <v>0</v>
      </c>
      <c r="G103" s="392">
        <f>IF(G108&gt;0,G102/G108*100,0)</f>
        <v>0</v>
      </c>
      <c r="H103" s="392">
        <f>IF(G109&gt;0,H102/G109*100,0)</f>
        <v>0</v>
      </c>
      <c r="I103" s="392">
        <f>IF(G110&gt;0,I102/G110*100,0)</f>
        <v>0</v>
      </c>
      <c r="J103" s="393">
        <f>IF(G111&gt;0,J102/G111*100,0)</f>
        <v>0</v>
      </c>
      <c r="K103" s="392">
        <f>IF(K108&gt;0,K102/K108*100,0)</f>
        <v>0</v>
      </c>
      <c r="L103" s="392">
        <f>IF(K109&gt;0,L102/K109*100,0)</f>
        <v>0</v>
      </c>
      <c r="M103" s="392">
        <f>IF(K110&gt;0,M102/K110*100,0)</f>
        <v>0</v>
      </c>
      <c r="N103" s="393">
        <f>IF(K111&gt;0,N102/K111*100,0)</f>
        <v>0</v>
      </c>
      <c r="O103" s="392">
        <f>IF(O108&gt;0,O102/O108*100,0)</f>
        <v>0</v>
      </c>
      <c r="P103" s="392">
        <f>IF(O109&gt;0,P102/O109*100,0)</f>
        <v>0</v>
      </c>
      <c r="Q103" s="392">
        <f>IF(O110&gt;0,Q102/O110*100,0)</f>
        <v>0</v>
      </c>
      <c r="R103" s="393">
        <f>IF(O111&gt;0,R102/O111*100,0)</f>
        <v>0</v>
      </c>
      <c r="S103" s="392">
        <f>IF(S108&gt;0,S102/S108*100,0)</f>
        <v>0</v>
      </c>
      <c r="T103" s="392">
        <f>IF(S109&gt;0,T102/S109*100,0)</f>
        <v>0</v>
      </c>
      <c r="U103" s="392">
        <f>IF(S110&gt;0,U102/S110*100,0)</f>
        <v>0</v>
      </c>
      <c r="V103" s="393">
        <f>IF(S111&gt;0,V102/S111*100,0)</f>
        <v>0</v>
      </c>
    </row>
    <row r="104" spans="1:6" ht="13.5">
      <c r="A104" s="34"/>
      <c r="B104" s="26"/>
      <c r="C104" s="76"/>
      <c r="D104" s="76"/>
      <c r="E104" s="76"/>
      <c r="F104" s="76"/>
    </row>
    <row r="105" spans="1:19" ht="13.5" thickBot="1">
      <c r="A105" s="26"/>
      <c r="B105" s="6"/>
      <c r="C105" s="65" t="s">
        <v>482</v>
      </c>
      <c r="D105" s="4"/>
      <c r="E105" s="4"/>
      <c r="F105" s="4"/>
      <c r="G105" s="65" t="s">
        <v>482</v>
      </c>
      <c r="K105" s="65" t="s">
        <v>482</v>
      </c>
      <c r="O105" s="65" t="s">
        <v>482</v>
      </c>
      <c r="S105" s="65" t="s">
        <v>482</v>
      </c>
    </row>
    <row r="106" spans="1:19" ht="12.75">
      <c r="A106" s="206" t="s">
        <v>483</v>
      </c>
      <c r="B106" s="208" t="s">
        <v>393</v>
      </c>
      <c r="C106" s="377" t="s">
        <v>484</v>
      </c>
      <c r="D106" s="4"/>
      <c r="E106" s="4"/>
      <c r="F106" s="4"/>
      <c r="G106" s="377" t="s">
        <v>484</v>
      </c>
      <c r="K106" s="377" t="s">
        <v>484</v>
      </c>
      <c r="O106" s="377" t="s">
        <v>484</v>
      </c>
      <c r="S106" s="377" t="s">
        <v>484</v>
      </c>
    </row>
    <row r="107" spans="1:19" ht="13.5" thickBot="1">
      <c r="A107" s="312" t="s">
        <v>336</v>
      </c>
      <c r="B107" s="225" t="s">
        <v>460</v>
      </c>
      <c r="C107" s="226"/>
      <c r="D107" s="4"/>
      <c r="E107" s="4"/>
      <c r="F107" s="4"/>
      <c r="G107" s="226"/>
      <c r="K107" s="226"/>
      <c r="O107" s="226"/>
      <c r="S107" s="226"/>
    </row>
    <row r="108" spans="1:19" ht="13.5">
      <c r="A108" s="107" t="s">
        <v>485</v>
      </c>
      <c r="B108" s="40">
        <v>200</v>
      </c>
      <c r="C108" s="218"/>
      <c r="D108" s="4"/>
      <c r="E108" s="4"/>
      <c r="F108" s="4"/>
      <c r="G108" s="218">
        <f>K108+O108+S108</f>
        <v>0</v>
      </c>
      <c r="K108" s="218"/>
      <c r="O108" s="218"/>
      <c r="S108" s="218"/>
    </row>
    <row r="109" spans="1:19" ht="13.5">
      <c r="A109" s="107" t="s">
        <v>486</v>
      </c>
      <c r="B109" s="40">
        <v>210</v>
      </c>
      <c r="C109" s="218"/>
      <c r="D109" s="4"/>
      <c r="E109" s="4"/>
      <c r="F109" s="4"/>
      <c r="G109" s="218">
        <f>K109+O109+S109</f>
        <v>0</v>
      </c>
      <c r="K109" s="218"/>
      <c r="O109" s="218"/>
      <c r="S109" s="218"/>
    </row>
    <row r="110" spans="1:19" ht="26.25">
      <c r="A110" s="228" t="s">
        <v>500</v>
      </c>
      <c r="B110" s="42">
        <v>220</v>
      </c>
      <c r="C110" s="219"/>
      <c r="D110" s="4"/>
      <c r="E110" s="4"/>
      <c r="F110" s="4"/>
      <c r="G110" s="218">
        <f>K110+O110+S110</f>
        <v>0</v>
      </c>
      <c r="K110" s="219"/>
      <c r="O110" s="219"/>
      <c r="S110" s="219"/>
    </row>
    <row r="111" spans="1:19" ht="13.5">
      <c r="A111" s="107" t="s">
        <v>487</v>
      </c>
      <c r="B111" s="40">
        <v>230</v>
      </c>
      <c r="C111" s="221"/>
      <c r="D111" s="4"/>
      <c r="E111" s="4"/>
      <c r="F111" s="4"/>
      <c r="G111" s="218">
        <f>K111+O111+S111</f>
        <v>0</v>
      </c>
      <c r="K111" s="221"/>
      <c r="O111" s="221"/>
      <c r="S111" s="221"/>
    </row>
    <row r="112" spans="1:19" ht="14.25" thickBot="1">
      <c r="A112" s="378" t="s">
        <v>488</v>
      </c>
      <c r="B112" s="214">
        <v>231</v>
      </c>
      <c r="C112" s="379"/>
      <c r="D112" s="4"/>
      <c r="E112" s="4"/>
      <c r="F112" s="4"/>
      <c r="G112" s="218">
        <f>K112+O112+S112</f>
        <v>0</v>
      </c>
      <c r="K112" s="379"/>
      <c r="O112" s="379"/>
      <c r="S112" s="379"/>
    </row>
  </sheetData>
  <mergeCells count="15">
    <mergeCell ref="S80:V80"/>
    <mergeCell ref="C80:F80"/>
    <mergeCell ref="G80:J80"/>
    <mergeCell ref="K80:N80"/>
    <mergeCell ref="O80:R80"/>
    <mergeCell ref="S6:V6"/>
    <mergeCell ref="C40:F40"/>
    <mergeCell ref="G40:J40"/>
    <mergeCell ref="K40:N40"/>
    <mergeCell ref="O40:R40"/>
    <mergeCell ref="C6:F6"/>
    <mergeCell ref="G6:J6"/>
    <mergeCell ref="K6:N6"/>
    <mergeCell ref="O6:R6"/>
    <mergeCell ref="S40:V4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Любовь Григорьевна</cp:lastModifiedBy>
  <cp:lastPrinted>2008-01-21T17:12:30Z</cp:lastPrinted>
  <dcterms:created xsi:type="dcterms:W3CDTF">2004-03-29T06:24:23Z</dcterms:created>
  <dcterms:modified xsi:type="dcterms:W3CDTF">2008-01-21T17:13:05Z</dcterms:modified>
  <cp:category/>
  <cp:version/>
  <cp:contentType/>
  <cp:contentStatus/>
</cp:coreProperties>
</file>