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775" activeTab="0"/>
  </bookViews>
  <sheets>
    <sheet name="Ф1" sheetId="1" r:id="rId1"/>
    <sheet name="Ф2" sheetId="2" r:id="rId2"/>
    <sheet name="Ф3" sheetId="3" r:id="rId3"/>
    <sheet name="Ф4" sheetId="4" r:id="rId4"/>
    <sheet name="Ф5" sheetId="5" r:id="rId5"/>
    <sheet name="Ф6" sheetId="6" r:id="rId6"/>
    <sheet name="Ф7" sheetId="7" r:id="rId7"/>
    <sheet name="Ф8" sheetId="8" r:id="rId8"/>
    <sheet name="Обр" sheetId="9" r:id="rId9"/>
    <sheet name="Б" sheetId="10" r:id="rId10"/>
    <sheet name="П1" sheetId="11" r:id="rId11"/>
    <sheet name="Сб1" sheetId="12" r:id="rId12"/>
    <sheet name="П2" sheetId="13" r:id="rId13"/>
    <sheet name="Сб2" sheetId="14" r:id="rId14"/>
    <sheet name="Приб" sheetId="15" r:id="rId15"/>
    <sheet name="Гр" sheetId="16" r:id="rId16"/>
  </sheets>
  <definedNames/>
  <calcPr fullCalcOnLoad="1"/>
</workbook>
</file>

<file path=xl/sharedStrings.xml><?xml version="1.0" encoding="utf-8"?>
<sst xmlns="http://schemas.openxmlformats.org/spreadsheetml/2006/main" count="401" uniqueCount="49">
  <si>
    <t>Таблица учета для фирмы №1</t>
  </si>
  <si>
    <t>Год</t>
  </si>
  <si>
    <t>Начальный капитал</t>
  </si>
  <si>
    <t>Весна</t>
  </si>
  <si>
    <t>Лето</t>
  </si>
  <si>
    <t xml:space="preserve">Осень </t>
  </si>
  <si>
    <t>Зима</t>
  </si>
  <si>
    <t>Прибыль</t>
  </si>
  <si>
    <t>Покупка семян</t>
  </si>
  <si>
    <t>Продажа готовой продукции</t>
  </si>
  <si>
    <t>Семена</t>
  </si>
  <si>
    <t>Продукция</t>
  </si>
  <si>
    <t>Деньги</t>
  </si>
  <si>
    <t>Цена</t>
  </si>
  <si>
    <t>Кол-во</t>
  </si>
  <si>
    <t>Затрачено</t>
  </si>
  <si>
    <t>Посажено</t>
  </si>
  <si>
    <t>Зарплата</t>
  </si>
  <si>
    <t xml:space="preserve">Рента </t>
  </si>
  <si>
    <t>Выручка</t>
  </si>
  <si>
    <t>Продажа семян</t>
  </si>
  <si>
    <t>Покупка продукции</t>
  </si>
  <si>
    <t>Вариант</t>
  </si>
  <si>
    <t>Количество семян (шт.)</t>
  </si>
  <si>
    <t>Минимальная цена продажи (руб.)</t>
  </si>
  <si>
    <t>Количество продукции (шт.)</t>
  </si>
  <si>
    <t>Максимальная цена закупки (руб.)</t>
  </si>
  <si>
    <t>Ф1</t>
  </si>
  <si>
    <t>Ф4</t>
  </si>
  <si>
    <t>Ф6</t>
  </si>
  <si>
    <t>Ф2</t>
  </si>
  <si>
    <t>Ф7</t>
  </si>
  <si>
    <t>Ф3</t>
  </si>
  <si>
    <t>Фирма</t>
  </si>
  <si>
    <t>Заявка</t>
  </si>
  <si>
    <t>Покупка   семян</t>
  </si>
  <si>
    <t>Продажа продукции</t>
  </si>
  <si>
    <t xml:space="preserve">Ф5 </t>
  </si>
  <si>
    <t>Итоги сбыта продукции год 2</t>
  </si>
  <si>
    <t>Итоги покупки семян год 1</t>
  </si>
  <si>
    <t>Итоги сбыта продукции год 1</t>
  </si>
  <si>
    <t>Итоги покупки семян год 2</t>
  </si>
  <si>
    <t>Хранение</t>
  </si>
  <si>
    <t>Итого</t>
  </si>
  <si>
    <t>Ф8</t>
  </si>
  <si>
    <t>Итоги получения прибыли (итог)</t>
  </si>
  <si>
    <t>Итог</t>
  </si>
  <si>
    <t>Стоимость</t>
  </si>
  <si>
    <t>Платежи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</si>
</sst>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&quot;р.&quot;;[Red]#,##0.00&quot;р.&quot;"/>
    <numFmt numFmtId="172" formatCode="#,##0.0&quot;р.&quot;;[Red]#,##0.0&quot;р.&quot;"/>
  </numFmts>
  <fonts count="21">
    <font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0"/>
      <name val="Arial Cyr"/>
      <family val="0"/>
    </font>
    <font>
      <b/>
      <sz val="11"/>
      <color indexed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8"/>
      <name val="Arial Cyr"/>
      <family val="0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sz val="8"/>
      <name val="Arial Cyr"/>
      <family val="0"/>
    </font>
    <font>
      <sz val="12"/>
      <name val="Arial Cyr"/>
      <family val="0"/>
    </font>
    <font>
      <sz val="9.5"/>
      <name val="Arial Cyr"/>
      <family val="0"/>
    </font>
    <font>
      <b/>
      <sz val="9.5"/>
      <name val="Arial Cyr"/>
      <family val="0"/>
    </font>
    <font>
      <b/>
      <sz val="9.25"/>
      <name val="Arial Cyr"/>
      <family val="0"/>
    </font>
    <font>
      <sz val="9.25"/>
      <name val="Arial Cyr"/>
      <family val="0"/>
    </font>
    <font>
      <b/>
      <sz val="20"/>
      <name val="Arial Cyr"/>
      <family val="0"/>
    </font>
    <font>
      <b/>
      <sz val="12"/>
      <color indexed="12"/>
      <name val="Arial Cyr"/>
      <family val="0"/>
    </font>
    <font>
      <b/>
      <sz val="11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5" fontId="5" fillId="3" borderId="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6" borderId="6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7" borderId="8" xfId="0" applyFont="1" applyFill="1" applyBorder="1" applyAlignment="1">
      <alignment horizontal="center" vertical="top" wrapText="1"/>
    </xf>
    <xf numFmtId="0" fontId="10" fillId="8" borderId="6" xfId="0" applyFont="1" applyFill="1" applyBorder="1" applyAlignment="1">
      <alignment horizontal="center" vertical="top" wrapText="1"/>
    </xf>
    <xf numFmtId="0" fontId="10" fillId="8" borderId="7" xfId="0" applyFont="1" applyFill="1" applyBorder="1" applyAlignment="1">
      <alignment horizontal="center" vertical="top" wrapText="1"/>
    </xf>
    <xf numFmtId="0" fontId="10" fillId="8" borderId="8" xfId="0" applyFont="1" applyFill="1" applyBorder="1" applyAlignment="1">
      <alignment horizontal="center" vertical="top" wrapText="1"/>
    </xf>
    <xf numFmtId="0" fontId="10" fillId="9" borderId="9" xfId="0" applyFont="1" applyFill="1" applyBorder="1" applyAlignment="1">
      <alignment horizontal="center" vertical="top" wrapText="1"/>
    </xf>
    <xf numFmtId="0" fontId="10" fillId="9" borderId="10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/>
    </xf>
    <xf numFmtId="0" fontId="6" fillId="6" borderId="16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7" fillId="8" borderId="17" xfId="0" applyNumberFormat="1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164" fontId="7" fillId="8" borderId="1" xfId="0" applyNumberFormat="1" applyFont="1" applyFill="1" applyBorder="1" applyAlignment="1">
      <alignment horizontal="center" vertical="center"/>
    </xf>
    <xf numFmtId="0" fontId="7" fillId="8" borderId="19" xfId="0" applyNumberFormat="1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164" fontId="7" fillId="8" borderId="2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3" borderId="2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8" fillId="0" borderId="0" xfId="0" applyFont="1" applyAlignment="1">
      <alignment horizontal="center"/>
    </xf>
    <xf numFmtId="0" fontId="6" fillId="3" borderId="24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0" fontId="0" fillId="3" borderId="21" xfId="0" applyNumberFormat="1" applyFill="1" applyBorder="1" applyAlignment="1">
      <alignment horizontal="center"/>
    </xf>
    <xf numFmtId="0" fontId="7" fillId="9" borderId="27" xfId="0" applyNumberFormat="1" applyFont="1" applyFill="1" applyBorder="1" applyAlignment="1">
      <alignment horizontal="center"/>
    </xf>
    <xf numFmtId="0" fontId="7" fillId="9" borderId="28" xfId="0" applyFont="1" applyFill="1" applyBorder="1" applyAlignment="1">
      <alignment horizontal="center"/>
    </xf>
    <xf numFmtId="164" fontId="7" fillId="9" borderId="29" xfId="0" applyNumberFormat="1" applyFon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6" fillId="7" borderId="30" xfId="0" applyNumberFormat="1" applyFon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 vertical="center"/>
    </xf>
    <xf numFmtId="5" fontId="5" fillId="3" borderId="31" xfId="0" applyNumberFormat="1" applyFont="1" applyFill="1" applyBorder="1" applyAlignment="1">
      <alignment horizontal="center" vertical="center"/>
    </xf>
    <xf numFmtId="164" fontId="6" fillId="7" borderId="28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164" fontId="0" fillId="12" borderId="2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4" fillId="11" borderId="2" xfId="0" applyNumberFormat="1" applyFont="1" applyFill="1" applyBorder="1" applyAlignment="1">
      <alignment horizontal="center" vertical="center"/>
    </xf>
    <xf numFmtId="164" fontId="4" fillId="11" borderId="32" xfId="0" applyNumberFormat="1" applyFont="1" applyFill="1" applyBorder="1" applyAlignment="1">
      <alignment horizontal="center" vertical="center"/>
    </xf>
    <xf numFmtId="164" fontId="6" fillId="11" borderId="15" xfId="0" applyNumberFormat="1" applyFont="1" applyFill="1" applyBorder="1" applyAlignment="1">
      <alignment horizontal="center"/>
    </xf>
    <xf numFmtId="5" fontId="7" fillId="3" borderId="3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4" fontId="19" fillId="9" borderId="2" xfId="0" applyNumberFormat="1" applyFont="1" applyFill="1" applyBorder="1" applyAlignment="1">
      <alignment horizontal="center"/>
    </xf>
    <xf numFmtId="164" fontId="19" fillId="9" borderId="34" xfId="0" applyNumberFormat="1" applyFont="1" applyFill="1" applyBorder="1" applyAlignment="1">
      <alignment horizontal="center"/>
    </xf>
    <xf numFmtId="164" fontId="19" fillId="9" borderId="15" xfId="0" applyNumberFormat="1" applyFont="1" applyFill="1" applyBorder="1" applyAlignment="1">
      <alignment horizontal="center" textRotation="90"/>
    </xf>
    <xf numFmtId="164" fontId="19" fillId="9" borderId="15" xfId="0" applyNumberFormat="1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0" borderId="31" xfId="0" applyFont="1" applyFill="1" applyBorder="1" applyAlignment="1">
      <alignment horizontal="center"/>
    </xf>
    <xf numFmtId="164" fontId="0" fillId="12" borderId="35" xfId="0" applyNumberFormat="1" applyFill="1" applyBorder="1" applyAlignment="1">
      <alignment horizontal="center" vertical="center"/>
    </xf>
    <xf numFmtId="164" fontId="0" fillId="12" borderId="36" xfId="0" applyNumberFormat="1" applyFill="1" applyBorder="1" applyAlignment="1">
      <alignment horizontal="center" vertical="center"/>
    </xf>
    <xf numFmtId="164" fontId="19" fillId="9" borderId="37" xfId="0" applyNumberFormat="1" applyFont="1" applyFill="1" applyBorder="1" applyAlignment="1">
      <alignment horizontal="center" textRotation="90"/>
    </xf>
    <xf numFmtId="164" fontId="19" fillId="9" borderId="35" xfId="0" applyNumberFormat="1" applyFont="1" applyFill="1" applyBorder="1" applyAlignment="1">
      <alignment horizontal="center"/>
    </xf>
    <xf numFmtId="164" fontId="19" fillId="9" borderId="38" xfId="0" applyNumberFormat="1" applyFon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3" borderId="40" xfId="0" applyNumberFormat="1" applyFill="1" applyBorder="1" applyAlignment="1">
      <alignment horizontal="center"/>
    </xf>
    <xf numFmtId="164" fontId="0" fillId="12" borderId="41" xfId="0" applyNumberFormat="1" applyFill="1" applyBorder="1" applyAlignment="1">
      <alignment horizontal="center" vertical="center"/>
    </xf>
    <xf numFmtId="0" fontId="7" fillId="8" borderId="24" xfId="0" applyNumberFormat="1" applyFont="1" applyFill="1" applyBorder="1" applyAlignment="1">
      <alignment horizontal="center" vertical="center"/>
    </xf>
    <xf numFmtId="164" fontId="7" fillId="8" borderId="39" xfId="0" applyNumberFormat="1" applyFont="1" applyFill="1" applyBorder="1" applyAlignment="1">
      <alignment horizontal="center" vertical="center"/>
    </xf>
    <xf numFmtId="0" fontId="7" fillId="8" borderId="42" xfId="0" applyNumberFormat="1" applyFont="1" applyFill="1" applyBorder="1" applyAlignment="1">
      <alignment horizontal="center"/>
    </xf>
    <xf numFmtId="164" fontId="7" fillId="8" borderId="43" xfId="0" applyNumberFormat="1" applyFont="1" applyFill="1" applyBorder="1" applyAlignment="1">
      <alignment horizontal="center"/>
    </xf>
    <xf numFmtId="164" fontId="7" fillId="9" borderId="44" xfId="0" applyNumberFormat="1" applyFont="1" applyFill="1" applyBorder="1" applyAlignment="1">
      <alignment horizontal="center"/>
    </xf>
    <xf numFmtId="164" fontId="19" fillId="9" borderId="37" xfId="0" applyNumberFormat="1" applyFont="1" applyFill="1" applyBorder="1" applyAlignment="1">
      <alignment horizont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164" fontId="6" fillId="7" borderId="37" xfId="0" applyNumberFormat="1" applyFont="1" applyFill="1" applyBorder="1" applyAlignment="1">
      <alignment horizontal="center"/>
    </xf>
    <xf numFmtId="164" fontId="6" fillId="7" borderId="44" xfId="0" applyNumberFormat="1" applyFont="1" applyFill="1" applyBorder="1" applyAlignment="1">
      <alignment horizontal="center"/>
    </xf>
    <xf numFmtId="1" fontId="6" fillId="6" borderId="39" xfId="17" applyNumberFormat="1" applyFont="1" applyFill="1" applyBorder="1" applyAlignment="1">
      <alignment horizontal="center"/>
    </xf>
    <xf numFmtId="0" fontId="6" fillId="7" borderId="33" xfId="0" applyFont="1" applyFill="1" applyBorder="1" applyAlignment="1">
      <alignment/>
    </xf>
    <xf numFmtId="0" fontId="4" fillId="6" borderId="24" xfId="0" applyNumberFormat="1" applyFont="1" applyFill="1" applyBorder="1" applyAlignment="1">
      <alignment horizontal="center" vertical="center"/>
    </xf>
    <xf numFmtId="164" fontId="4" fillId="6" borderId="18" xfId="0" applyNumberFormat="1" applyFont="1" applyFill="1" applyBorder="1" applyAlignment="1">
      <alignment horizontal="center" vertical="center"/>
    </xf>
    <xf numFmtId="164" fontId="4" fillId="6" borderId="39" xfId="0" applyNumberFormat="1" applyFont="1" applyFill="1" applyBorder="1" applyAlignment="1">
      <alignment horizontal="center" vertical="center"/>
    </xf>
    <xf numFmtId="0" fontId="4" fillId="6" borderId="13" xfId="0" applyNumberFormat="1" applyFont="1" applyFill="1" applyBorder="1" applyAlignment="1">
      <alignment horizontal="center"/>
    </xf>
    <xf numFmtId="164" fontId="4" fillId="6" borderId="22" xfId="0" applyNumberFormat="1" applyFont="1" applyFill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4" fillId="6" borderId="17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9" xfId="0" applyNumberFormat="1" applyFont="1" applyFill="1" applyBorder="1" applyAlignment="1">
      <alignment horizontal="center"/>
    </xf>
    <xf numFmtId="164" fontId="4" fillId="6" borderId="20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/>
    </xf>
    <xf numFmtId="0" fontId="4" fillId="3" borderId="12" xfId="0" applyNumberFormat="1" applyFont="1" applyFill="1" applyBorder="1" applyAlignment="1">
      <alignment horizontal="center"/>
    </xf>
    <xf numFmtId="0" fontId="4" fillId="12" borderId="45" xfId="0" applyFont="1" applyFill="1" applyBorder="1" applyAlignment="1">
      <alignment horizontal="center" textRotation="90"/>
    </xf>
    <xf numFmtId="0" fontId="4" fillId="12" borderId="29" xfId="0" applyFont="1" applyFill="1" applyBorder="1" applyAlignment="1">
      <alignment horizontal="center" textRotation="90"/>
    </xf>
    <xf numFmtId="0" fontId="4" fillId="12" borderId="37" xfId="0" applyFont="1" applyFill="1" applyBorder="1" applyAlignment="1">
      <alignment horizontal="center" textRotation="90"/>
    </xf>
    <xf numFmtId="0" fontId="4" fillId="4" borderId="45" xfId="0" applyFont="1" applyFill="1" applyBorder="1" applyAlignment="1">
      <alignment horizontal="center" textRotation="90"/>
    </xf>
    <xf numFmtId="0" fontId="4" fillId="4" borderId="29" xfId="0" applyFont="1" applyFill="1" applyBorder="1" applyAlignment="1">
      <alignment horizontal="center" textRotation="90"/>
    </xf>
    <xf numFmtId="0" fontId="4" fillId="2" borderId="27" xfId="0" applyFont="1" applyFill="1" applyBorder="1" applyAlignment="1">
      <alignment horizontal="center" textRotation="90"/>
    </xf>
    <xf numFmtId="0" fontId="4" fillId="2" borderId="44" xfId="0" applyFont="1" applyFill="1" applyBorder="1" applyAlignment="1">
      <alignment horizontal="center" textRotation="90"/>
    </xf>
    <xf numFmtId="0" fontId="4" fillId="8" borderId="27" xfId="0" applyFont="1" applyFill="1" applyBorder="1" applyAlignment="1">
      <alignment horizontal="center" textRotation="90"/>
    </xf>
    <xf numFmtId="0" fontId="4" fillId="8" borderId="28" xfId="0" applyFont="1" applyFill="1" applyBorder="1" applyAlignment="1">
      <alignment horizontal="center" textRotation="90"/>
    </xf>
    <xf numFmtId="0" fontId="4" fillId="8" borderId="44" xfId="0" applyFont="1" applyFill="1" applyBorder="1" applyAlignment="1">
      <alignment horizontal="center" textRotation="90"/>
    </xf>
    <xf numFmtId="0" fontId="4" fillId="6" borderId="27" xfId="0" applyFont="1" applyFill="1" applyBorder="1" applyAlignment="1">
      <alignment horizontal="center" textRotation="90"/>
    </xf>
    <xf numFmtId="0" fontId="4" fillId="6" borderId="28" xfId="0" applyFont="1" applyFill="1" applyBorder="1" applyAlignment="1">
      <alignment horizontal="center" textRotation="90"/>
    </xf>
    <xf numFmtId="0" fontId="4" fillId="6" borderId="44" xfId="0" applyFont="1" applyFill="1" applyBorder="1" applyAlignment="1">
      <alignment horizontal="center" textRotation="90"/>
    </xf>
    <xf numFmtId="0" fontId="4" fillId="8" borderId="29" xfId="0" applyFont="1" applyFill="1" applyBorder="1" applyAlignment="1">
      <alignment horizontal="center" textRotation="90"/>
    </xf>
    <xf numFmtId="0" fontId="4" fillId="12" borderId="27" xfId="0" applyFont="1" applyFill="1" applyBorder="1" applyAlignment="1">
      <alignment horizontal="center" textRotation="90"/>
    </xf>
    <xf numFmtId="0" fontId="4" fillId="12" borderId="15" xfId="0" applyFont="1" applyFill="1" applyBorder="1" applyAlignment="1">
      <alignment horizontal="center" textRotation="90"/>
    </xf>
    <xf numFmtId="0" fontId="4" fillId="6" borderId="45" xfId="0" applyFont="1" applyFill="1" applyBorder="1" applyAlignment="1">
      <alignment horizontal="center" textRotation="90"/>
    </xf>
    <xf numFmtId="0" fontId="4" fillId="6" borderId="29" xfId="0" applyFont="1" applyFill="1" applyBorder="1" applyAlignment="1">
      <alignment horizontal="center" textRotation="90"/>
    </xf>
    <xf numFmtId="0" fontId="4" fillId="4" borderId="27" xfId="0" applyFont="1" applyFill="1" applyBorder="1" applyAlignment="1">
      <alignment horizontal="center" textRotation="90"/>
    </xf>
    <xf numFmtId="0" fontId="4" fillId="2" borderId="45" xfId="0" applyFont="1" applyFill="1" applyBorder="1" applyAlignment="1">
      <alignment horizontal="center" textRotation="90"/>
    </xf>
    <xf numFmtId="164" fontId="4" fillId="5" borderId="46" xfId="0" applyNumberFormat="1" applyFont="1" applyFill="1" applyBorder="1" applyAlignment="1">
      <alignment horizontal="center" vertical="center"/>
    </xf>
    <xf numFmtId="0" fontId="4" fillId="5" borderId="47" xfId="0" applyNumberFormat="1" applyFont="1" applyFill="1" applyBorder="1" applyAlignment="1">
      <alignment horizontal="center" vertical="center"/>
    </xf>
    <xf numFmtId="164" fontId="0" fillId="5" borderId="46" xfId="0" applyNumberFormat="1" applyFill="1" applyBorder="1" applyAlignment="1">
      <alignment horizontal="center" vertical="center"/>
    </xf>
    <xf numFmtId="0" fontId="0" fillId="5" borderId="47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textRotation="90"/>
    </xf>
    <xf numFmtId="0" fontId="4" fillId="12" borderId="43" xfId="0" applyFont="1" applyFill="1" applyBorder="1" applyAlignment="1">
      <alignment horizontal="center" textRotation="90"/>
    </xf>
    <xf numFmtId="0" fontId="4" fillId="4" borderId="42" xfId="0" applyFont="1" applyFill="1" applyBorder="1" applyAlignment="1">
      <alignment horizontal="center" textRotation="90"/>
    </xf>
    <xf numFmtId="0" fontId="4" fillId="4" borderId="43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1" fillId="10" borderId="48" xfId="0" applyFont="1" applyFill="1" applyBorder="1" applyAlignment="1">
      <alignment horizontal="center" vertical="center" textRotation="90" wrapText="1"/>
    </xf>
    <xf numFmtId="0" fontId="1" fillId="10" borderId="26" xfId="0" applyFont="1" applyFill="1" applyBorder="1" applyAlignment="1">
      <alignment horizontal="center" vertical="center" textRotation="90" wrapText="1"/>
    </xf>
    <xf numFmtId="0" fontId="6" fillId="12" borderId="49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 textRotation="90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 textRotation="90"/>
    </xf>
    <xf numFmtId="0" fontId="2" fillId="11" borderId="32" xfId="0" applyFont="1" applyFill="1" applyBorder="1" applyAlignment="1">
      <alignment horizontal="center" textRotation="90"/>
    </xf>
    <xf numFmtId="0" fontId="2" fillId="11" borderId="41" xfId="0" applyFont="1" applyFill="1" applyBorder="1" applyAlignment="1">
      <alignment horizontal="center" textRotation="90"/>
    </xf>
    <xf numFmtId="0" fontId="4" fillId="6" borderId="38" xfId="0" applyFont="1" applyFill="1" applyBorder="1" applyAlignment="1">
      <alignment horizontal="center" vertical="distributed" wrapText="1"/>
    </xf>
    <xf numFmtId="0" fontId="4" fillId="6" borderId="55" xfId="0" applyFont="1" applyFill="1" applyBorder="1" applyAlignment="1">
      <alignment horizontal="center" vertical="distributed" wrapText="1"/>
    </xf>
    <xf numFmtId="0" fontId="4" fillId="6" borderId="56" xfId="0" applyFont="1" applyFill="1" applyBorder="1" applyAlignment="1">
      <alignment horizontal="center" vertical="distributed" wrapText="1"/>
    </xf>
    <xf numFmtId="0" fontId="4" fillId="2" borderId="42" xfId="0" applyFont="1" applyFill="1" applyBorder="1" applyAlignment="1">
      <alignment horizontal="center" vertical="distributed" wrapText="1"/>
    </xf>
    <xf numFmtId="0" fontId="4" fillId="2" borderId="43" xfId="0" applyFont="1" applyFill="1" applyBorder="1" applyAlignment="1">
      <alignment horizontal="center" vertical="distributed" wrapText="1"/>
    </xf>
    <xf numFmtId="0" fontId="1" fillId="0" borderId="0" xfId="0" applyFont="1" applyAlignment="1">
      <alignment horizontal="center"/>
    </xf>
    <xf numFmtId="0" fontId="18" fillId="10" borderId="57" xfId="0" applyFont="1" applyFill="1" applyBorder="1" applyAlignment="1">
      <alignment horizontal="center" vertical="center" textRotation="90"/>
    </xf>
    <xf numFmtId="0" fontId="18" fillId="10" borderId="58" xfId="0" applyFont="1" applyFill="1" applyBorder="1" applyAlignment="1">
      <alignment horizontal="center" vertical="center" textRotation="90"/>
    </xf>
    <xf numFmtId="0" fontId="18" fillId="10" borderId="34" xfId="0" applyFont="1" applyFill="1" applyBorder="1" applyAlignment="1">
      <alignment horizontal="center" vertical="center" textRotation="90"/>
    </xf>
    <xf numFmtId="0" fontId="6" fillId="7" borderId="30" xfId="0" applyFont="1" applyFill="1" applyBorder="1" applyAlignment="1">
      <alignment horizontal="center"/>
    </xf>
    <xf numFmtId="0" fontId="8" fillId="10" borderId="0" xfId="0" applyFont="1" applyFill="1" applyAlignment="1">
      <alignment horizontal="center" vertical="center"/>
    </xf>
    <xf numFmtId="0" fontId="6" fillId="8" borderId="59" xfId="0" applyFont="1" applyFill="1" applyBorder="1" applyAlignment="1">
      <alignment horizontal="center" vertical="distributed" wrapText="1"/>
    </xf>
    <xf numFmtId="0" fontId="6" fillId="8" borderId="60" xfId="0" applyFont="1" applyFill="1" applyBorder="1" applyAlignment="1">
      <alignment horizontal="center" vertical="distributed" wrapText="1"/>
    </xf>
    <xf numFmtId="0" fontId="6" fillId="8" borderId="61" xfId="0" applyFont="1" applyFill="1" applyBorder="1" applyAlignment="1">
      <alignment horizontal="center" vertical="distributed" wrapText="1"/>
    </xf>
    <xf numFmtId="0" fontId="6" fillId="8" borderId="36" xfId="0" applyFont="1" applyFill="1" applyBorder="1" applyAlignment="1">
      <alignment horizontal="center" vertical="distributed" wrapText="1"/>
    </xf>
    <xf numFmtId="0" fontId="6" fillId="8" borderId="0" xfId="0" applyFont="1" applyFill="1" applyBorder="1" applyAlignment="1">
      <alignment horizontal="center" vertical="distributed" wrapText="1"/>
    </xf>
    <xf numFmtId="0" fontId="6" fillId="8" borderId="62" xfId="0" applyFont="1" applyFill="1" applyBorder="1" applyAlignment="1">
      <alignment horizontal="center" vertical="distributed" wrapText="1"/>
    </xf>
    <xf numFmtId="0" fontId="2" fillId="12" borderId="53" xfId="0" applyFont="1" applyFill="1" applyBorder="1" applyAlignment="1">
      <alignment horizontal="center"/>
    </xf>
    <xf numFmtId="0" fontId="2" fillId="12" borderId="49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4" fillId="12" borderId="19" xfId="0" applyFont="1" applyFill="1" applyBorder="1" applyAlignment="1">
      <alignment horizontal="center" vertical="distributed" wrapText="1"/>
    </xf>
    <xf numFmtId="0" fontId="4" fillId="12" borderId="20" xfId="0" applyFont="1" applyFill="1" applyBorder="1" applyAlignment="1">
      <alignment horizontal="center" vertical="distributed" wrapText="1"/>
    </xf>
    <xf numFmtId="0" fontId="4" fillId="12" borderId="21" xfId="0" applyFont="1" applyFill="1" applyBorder="1" applyAlignment="1">
      <alignment horizontal="center" vertical="distributed" wrapText="1"/>
    </xf>
    <xf numFmtId="0" fontId="4" fillId="4" borderId="19" xfId="0" applyFont="1" applyFill="1" applyBorder="1" applyAlignment="1">
      <alignment horizontal="center" vertical="distributed" wrapText="1"/>
    </xf>
    <xf numFmtId="0" fontId="4" fillId="4" borderId="20" xfId="0" applyFont="1" applyFill="1" applyBorder="1" applyAlignment="1">
      <alignment horizontal="center" vertical="distributed" wrapText="1"/>
    </xf>
    <xf numFmtId="0" fontId="4" fillId="4" borderId="21" xfId="0" applyFont="1" applyFill="1" applyBorder="1" applyAlignment="1">
      <alignment horizontal="center" vertical="distributed" wrapText="1"/>
    </xf>
    <xf numFmtId="0" fontId="3" fillId="3" borderId="50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41" xfId="0" applyFont="1" applyFill="1" applyBorder="1" applyAlignment="1">
      <alignment horizontal="center" vertical="center" textRotation="90"/>
    </xf>
    <xf numFmtId="0" fontId="2" fillId="6" borderId="51" xfId="0" applyFont="1" applyFill="1" applyBorder="1" applyAlignment="1">
      <alignment horizontal="center"/>
    </xf>
    <xf numFmtId="0" fontId="2" fillId="6" borderId="63" xfId="0" applyFont="1" applyFill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4" fillId="12" borderId="42" xfId="0" applyFont="1" applyFill="1" applyBorder="1" applyAlignment="1">
      <alignment horizontal="center" vertical="distributed" wrapText="1"/>
    </xf>
    <xf numFmtId="0" fontId="4" fillId="12" borderId="43" xfId="0" applyFont="1" applyFill="1" applyBorder="1" applyAlignment="1">
      <alignment horizontal="center" vertical="distributed" wrapText="1"/>
    </xf>
    <xf numFmtId="0" fontId="4" fillId="4" borderId="42" xfId="0" applyFont="1" applyFill="1" applyBorder="1" applyAlignment="1">
      <alignment horizontal="center" vertical="distributed" wrapText="1"/>
    </xf>
    <xf numFmtId="0" fontId="4" fillId="4" borderId="43" xfId="0" applyFont="1" applyFill="1" applyBorder="1" applyAlignment="1">
      <alignment horizontal="center" vertical="distributed" wrapText="1"/>
    </xf>
    <xf numFmtId="0" fontId="4" fillId="2" borderId="19" xfId="0" applyFont="1" applyFill="1" applyBorder="1" applyAlignment="1">
      <alignment horizontal="center" vertical="distributed" wrapText="1"/>
    </xf>
    <xf numFmtId="0" fontId="6" fillId="7" borderId="37" xfId="0" applyFont="1" applyFill="1" applyBorder="1" applyAlignment="1">
      <alignment horizontal="center"/>
    </xf>
    <xf numFmtId="0" fontId="2" fillId="12" borderId="46" xfId="0" applyFont="1" applyFill="1" applyBorder="1" applyAlignment="1">
      <alignment horizontal="center"/>
    </xf>
    <xf numFmtId="0" fontId="2" fillId="12" borderId="47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0" fillId="4" borderId="51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3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45"/>
          <c:w val="0.928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'П1'!$A$4:$A$11</c:f>
              <c:strCache/>
            </c:strRef>
          </c:cat>
          <c:val>
            <c:numRef>
              <c:f>'П1'!$B$4:$B$11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470127"/>
        <c:axId val="32013416"/>
      </c:bar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Фирмы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Стоимость 1-й семечки</a:t>
                </a:r>
              </a:p>
            </c:rich>
          </c:tx>
          <c:layout>
            <c:manualLayout>
              <c:xMode val="factor"/>
              <c:yMode val="factor"/>
              <c:x val="0.005"/>
              <c:y val="-0.02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56"/>
          <c:w val="0.848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Сб1!$A$4:$A$11</c:f>
              <c:strCache/>
            </c:strRef>
          </c:cat>
          <c:val>
            <c:numRef>
              <c:f>Сб1!$B$4:$B$11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685289"/>
        <c:axId val="42949874"/>
      </c:bar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Фирмы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Стоимость 1-го  экземпяра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528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'П2'!$A$4:$A$11</c:f>
              <c:strCache/>
            </c:strRef>
          </c:cat>
          <c:val>
            <c:numRef>
              <c:f>'П2'!$B$4:$B$11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004547"/>
        <c:axId val="56387740"/>
      </c:bar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Фирмы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Цена 1-й семечки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Сб2!$A$4:$A$11</c:f>
              <c:strCache/>
            </c:strRef>
          </c:cat>
          <c:val>
            <c:numRef>
              <c:f>Сб2!$B$4:$B$11</c:f>
              <c:numCache>
                <c:ptCount val="8"/>
                <c:pt idx="0">
                  <c:v>65</c:v>
                </c:pt>
                <c:pt idx="1">
                  <c:v>65</c:v>
                </c:pt>
                <c:pt idx="2">
                  <c:v>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727613"/>
        <c:axId val="4004198"/>
      </c:barChart>
      <c:cat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Фирмы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198"/>
        <c:crosses val="autoZero"/>
        <c:auto val="1"/>
        <c:lblOffset val="100"/>
        <c:noMultiLvlLbl val="0"/>
      </c:cat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Цена 1-го экземпляра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276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Приб!$B$4:$B$11</c:f>
              <c:strCache/>
            </c:strRef>
          </c:cat>
          <c:val>
            <c:numRef>
              <c:f>Приб!$C$4:$C$11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Фирмы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04592"/>
        <c:crosses val="autoZero"/>
        <c:auto val="1"/>
        <c:lblOffset val="100"/>
        <c:noMultiLvlLbl val="0"/>
      </c:cat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рублей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37783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9</xdr:col>
      <xdr:colOff>19050</xdr:colOff>
      <xdr:row>12</xdr:row>
      <xdr:rowOff>247650</xdr:rowOff>
    </xdr:to>
    <xdr:graphicFrame>
      <xdr:nvGraphicFramePr>
        <xdr:cNvPr id="1" name="Chart 1"/>
        <xdr:cNvGraphicFramePr/>
      </xdr:nvGraphicFramePr>
      <xdr:xfrm>
        <a:off x="3914775" y="400050"/>
        <a:ext cx="3800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152400</xdr:rowOff>
    </xdr:from>
    <xdr:to>
      <xdr:col>9</xdr:col>
      <xdr:colOff>19050</xdr:colOff>
      <xdr:row>12</xdr:row>
      <xdr:rowOff>257175</xdr:rowOff>
    </xdr:to>
    <xdr:graphicFrame>
      <xdr:nvGraphicFramePr>
        <xdr:cNvPr id="1" name="Chart 1"/>
        <xdr:cNvGraphicFramePr/>
      </xdr:nvGraphicFramePr>
      <xdr:xfrm>
        <a:off x="3943350" y="381000"/>
        <a:ext cx="3819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9</xdr:col>
      <xdr:colOff>9525</xdr:colOff>
      <xdr:row>12</xdr:row>
      <xdr:rowOff>257175</xdr:rowOff>
    </xdr:to>
    <xdr:graphicFrame>
      <xdr:nvGraphicFramePr>
        <xdr:cNvPr id="1" name="Chart 1"/>
        <xdr:cNvGraphicFramePr/>
      </xdr:nvGraphicFramePr>
      <xdr:xfrm>
        <a:off x="4000500" y="390525"/>
        <a:ext cx="3743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133350</xdr:rowOff>
    </xdr:from>
    <xdr:to>
      <xdr:col>8</xdr:col>
      <xdr:colOff>666750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4000500" y="361950"/>
        <a:ext cx="37338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152400</xdr:rowOff>
    </xdr:from>
    <xdr:to>
      <xdr:col>9</xdr:col>
      <xdr:colOff>561975</xdr:colOff>
      <xdr:row>11</xdr:row>
      <xdr:rowOff>9525</xdr:rowOff>
    </xdr:to>
    <xdr:graphicFrame>
      <xdr:nvGraphicFramePr>
        <xdr:cNvPr id="1" name="Chart 5"/>
        <xdr:cNvGraphicFramePr/>
      </xdr:nvGraphicFramePr>
      <xdr:xfrm>
        <a:off x="3609975" y="381000"/>
        <a:ext cx="3981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</xdr:rowOff>
    </xdr:from>
    <xdr:to>
      <xdr:col>6</xdr:col>
      <xdr:colOff>9525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34099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295275</xdr:rowOff>
    </xdr:from>
    <xdr:to>
      <xdr:col>6</xdr:col>
      <xdr:colOff>0</xdr:colOff>
      <xdr:row>20</xdr:row>
      <xdr:rowOff>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762125"/>
          <a:ext cx="3362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12</xdr:col>
      <xdr:colOff>523875</xdr:colOff>
      <xdr:row>8</xdr:row>
      <xdr:rowOff>104775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0"/>
          <a:ext cx="32670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9</xdr:row>
      <xdr:rowOff>9525</xdr:rowOff>
    </xdr:from>
    <xdr:to>
      <xdr:col>12</xdr:col>
      <xdr:colOff>485775</xdr:colOff>
      <xdr:row>20</xdr:row>
      <xdr:rowOff>9525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1781175"/>
          <a:ext cx="3209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5">
      <selection activeCell="O14" sqref="O14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  <col min="18" max="18" width="9.75390625" style="0" customWidth="1"/>
  </cols>
  <sheetData>
    <row r="1" spans="2:18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2:18" ht="9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176" t="s">
        <v>1</v>
      </c>
      <c r="B3" s="181" t="s">
        <v>2</v>
      </c>
      <c r="C3" s="182"/>
      <c r="D3" s="183"/>
      <c r="E3" s="187" t="s">
        <v>3</v>
      </c>
      <c r="F3" s="188"/>
      <c r="G3" s="189"/>
      <c r="H3" s="199" t="s">
        <v>4</v>
      </c>
      <c r="I3" s="200"/>
      <c r="J3" s="201"/>
      <c r="K3" s="162" t="s">
        <v>5</v>
      </c>
      <c r="L3" s="163"/>
      <c r="M3" s="164"/>
      <c r="N3" s="165" t="s">
        <v>6</v>
      </c>
      <c r="O3" s="166"/>
      <c r="P3" s="167" t="s">
        <v>15</v>
      </c>
      <c r="Q3" s="196" t="s">
        <v>7</v>
      </c>
      <c r="R3" s="69"/>
    </row>
    <row r="4" spans="1:18" ht="30" customHeight="1" thickBot="1">
      <c r="A4" s="177"/>
      <c r="B4" s="184"/>
      <c r="C4" s="185"/>
      <c r="D4" s="186"/>
      <c r="E4" s="190" t="s">
        <v>8</v>
      </c>
      <c r="F4" s="191"/>
      <c r="G4" s="192"/>
      <c r="H4" s="170" t="s">
        <v>48</v>
      </c>
      <c r="I4" s="171"/>
      <c r="J4" s="172"/>
      <c r="K4" s="193" t="s">
        <v>9</v>
      </c>
      <c r="L4" s="194"/>
      <c r="M4" s="195"/>
      <c r="N4" s="173" t="s">
        <v>42</v>
      </c>
      <c r="O4" s="174"/>
      <c r="P4" s="168"/>
      <c r="Q4" s="197"/>
      <c r="R4" s="70"/>
    </row>
    <row r="5" spans="1:17" ht="60.75" thickBot="1">
      <c r="A5" s="178"/>
      <c r="B5" s="131" t="s">
        <v>10</v>
      </c>
      <c r="C5" s="132" t="s">
        <v>11</v>
      </c>
      <c r="D5" s="133" t="s">
        <v>12</v>
      </c>
      <c r="E5" s="124" t="s">
        <v>13</v>
      </c>
      <c r="F5" s="125" t="s">
        <v>14</v>
      </c>
      <c r="G5" s="126" t="s">
        <v>47</v>
      </c>
      <c r="H5" s="134" t="s">
        <v>16</v>
      </c>
      <c r="I5" s="135" t="s">
        <v>17</v>
      </c>
      <c r="J5" s="136" t="s">
        <v>18</v>
      </c>
      <c r="K5" s="127" t="s">
        <v>13</v>
      </c>
      <c r="L5" s="128" t="s">
        <v>14</v>
      </c>
      <c r="M5" s="87" t="s">
        <v>19</v>
      </c>
      <c r="N5" s="129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96">
        <v>2</v>
      </c>
      <c r="C6" s="43">
        <v>2</v>
      </c>
      <c r="D6" s="97">
        <v>100</v>
      </c>
      <c r="E6" s="144">
        <v>10</v>
      </c>
      <c r="F6" s="145">
        <v>2</v>
      </c>
      <c r="G6" s="85">
        <f>E6*F6</f>
        <v>20</v>
      </c>
      <c r="H6" s="108">
        <v>2</v>
      </c>
      <c r="I6" s="109">
        <f>H6*15</f>
        <v>30</v>
      </c>
      <c r="J6" s="110">
        <v>20</v>
      </c>
      <c r="K6" s="144">
        <v>45</v>
      </c>
      <c r="L6" s="145">
        <v>3</v>
      </c>
      <c r="M6" s="88">
        <f>K6*L6</f>
        <v>135</v>
      </c>
      <c r="N6" s="90">
        <f>(B6+F6-H6)*3</f>
        <v>6</v>
      </c>
      <c r="O6" s="91">
        <f>(C6+H6-L6)*5</f>
        <v>5</v>
      </c>
      <c r="P6" s="74">
        <f>J6+G6+I6+N6+O6</f>
        <v>81</v>
      </c>
      <c r="Q6" s="3">
        <f>M6-P6</f>
        <v>54</v>
      </c>
    </row>
    <row r="7" spans="1:17" ht="19.5" customHeight="1" thickBot="1">
      <c r="A7" s="84">
        <v>2</v>
      </c>
      <c r="B7" s="98">
        <f>B6+F6-H6</f>
        <v>2</v>
      </c>
      <c r="C7" s="46">
        <f>C6+H6-L6</f>
        <v>1</v>
      </c>
      <c r="D7" s="99">
        <f>D6+Q6</f>
        <v>154</v>
      </c>
      <c r="E7" s="122">
        <v>8</v>
      </c>
      <c r="F7" s="123">
        <v>3</v>
      </c>
      <c r="G7" s="86">
        <f>E7*F7</f>
        <v>24</v>
      </c>
      <c r="H7" s="111">
        <f>IF((B7+F7)&gt;=2,2,IF((B7+F7)&lt;2,(B7+F7)))</f>
        <v>2</v>
      </c>
      <c r="I7" s="112">
        <f>H7*15</f>
        <v>30</v>
      </c>
      <c r="J7" s="113">
        <v>20</v>
      </c>
      <c r="K7" s="122">
        <v>65</v>
      </c>
      <c r="L7" s="123">
        <v>1</v>
      </c>
      <c r="M7" s="89">
        <f>K7*L7</f>
        <v>65</v>
      </c>
      <c r="N7" s="92">
        <f>(B7+F7-H7)*3</f>
        <v>9</v>
      </c>
      <c r="O7" s="93">
        <f>(C7+H7-L7)*5</f>
        <v>10</v>
      </c>
      <c r="P7" s="75">
        <f>J7+G7+I7+N7+O7</f>
        <v>93</v>
      </c>
      <c r="Q7" s="65">
        <f>M7-P7</f>
        <v>-28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2</v>
      </c>
      <c r="D8" s="100">
        <f>D7+Q7</f>
        <v>126</v>
      </c>
      <c r="E8" s="179"/>
      <c r="F8" s="179"/>
      <c r="G8" s="179"/>
      <c r="H8" s="179"/>
      <c r="I8" s="179"/>
      <c r="J8" s="67"/>
      <c r="K8" s="67"/>
      <c r="L8" s="67"/>
      <c r="M8" s="82">
        <f>SUM(M6:M7)</f>
        <v>200</v>
      </c>
      <c r="N8" s="63"/>
      <c r="O8" s="66"/>
      <c r="P8" s="76">
        <f>SUM(P6:P7)</f>
        <v>174</v>
      </c>
      <c r="Q8" s="77">
        <f>SUM(Q6:Q7)</f>
        <v>26</v>
      </c>
    </row>
    <row r="9" spans="2:18" ht="10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7.25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  <c r="R10" s="1"/>
    </row>
    <row r="11" spans="2:18" s="29" customFormat="1" ht="7.5" customHeight="1" thickBot="1">
      <c r="B11" s="30"/>
      <c r="C11" s="30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  <c r="R11" s="30"/>
    </row>
    <row r="12" spans="4:12" ht="30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7.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4">
        <v>10</v>
      </c>
      <c r="F14" s="145">
        <v>2</v>
      </c>
      <c r="J14" s="35">
        <v>1</v>
      </c>
      <c r="K14" s="144">
        <v>45</v>
      </c>
      <c r="L14" s="145">
        <v>3</v>
      </c>
    </row>
    <row r="15" spans="4:12" ht="19.5" customHeight="1" thickBot="1">
      <c r="D15" s="34">
        <v>2</v>
      </c>
      <c r="E15" s="122">
        <v>8</v>
      </c>
      <c r="F15" s="123">
        <v>3</v>
      </c>
      <c r="J15" s="34">
        <v>2</v>
      </c>
      <c r="K15" s="122">
        <v>65</v>
      </c>
      <c r="L15" s="123">
        <v>1</v>
      </c>
    </row>
  </sheetData>
  <mergeCells count="19">
    <mergeCell ref="B1:R1"/>
    <mergeCell ref="A3:A5"/>
    <mergeCell ref="E8:I8"/>
    <mergeCell ref="D10:L10"/>
    <mergeCell ref="B3:D4"/>
    <mergeCell ref="E3:G3"/>
    <mergeCell ref="E4:G4"/>
    <mergeCell ref="K4:M4"/>
    <mergeCell ref="Q3:Q5"/>
    <mergeCell ref="H3:J3"/>
    <mergeCell ref="K3:M3"/>
    <mergeCell ref="N3:O3"/>
    <mergeCell ref="P3:P5"/>
    <mergeCell ref="H4:J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I13" sqref="I13"/>
    </sheetView>
  </sheetViews>
  <sheetFormatPr defaultColWidth="9.00390625" defaultRowHeight="12.75"/>
  <cols>
    <col min="1" max="1" width="6.75390625" style="0" customWidth="1"/>
    <col min="2" max="3" width="12.75390625" style="0" customWidth="1"/>
    <col min="4" max="4" width="14.75390625" style="0" customWidth="1"/>
    <col min="5" max="6" width="6.75390625" style="0" customWidth="1"/>
    <col min="7" max="8" width="12.75390625" style="0" customWidth="1"/>
    <col min="9" max="9" width="15.625" style="0" customWidth="1"/>
  </cols>
  <sheetData>
    <row r="1" spans="2:9" ht="23.25">
      <c r="B1" s="215" t="s">
        <v>20</v>
      </c>
      <c r="C1" s="215"/>
      <c r="D1" s="215"/>
      <c r="G1" s="216" t="s">
        <v>21</v>
      </c>
      <c r="H1" s="216"/>
      <c r="I1" s="216"/>
    </row>
    <row r="2" spans="2:9" ht="13.5" thickBot="1">
      <c r="B2" s="4"/>
      <c r="C2" s="4"/>
      <c r="D2" s="4"/>
      <c r="G2" s="5"/>
      <c r="H2" s="5"/>
      <c r="I2" s="5"/>
    </row>
    <row r="3" spans="2:9" ht="51">
      <c r="B3" s="6" t="s">
        <v>22</v>
      </c>
      <c r="C3" s="7" t="s">
        <v>23</v>
      </c>
      <c r="D3" s="8" t="s">
        <v>24</v>
      </c>
      <c r="E3" s="9"/>
      <c r="F3" s="9"/>
      <c r="G3" s="6" t="s">
        <v>22</v>
      </c>
      <c r="H3" s="7" t="s">
        <v>25</v>
      </c>
      <c r="I3" s="8" t="s">
        <v>26</v>
      </c>
    </row>
    <row r="4" spans="2:9" ht="18">
      <c r="B4" s="10">
        <v>1</v>
      </c>
      <c r="C4" s="11">
        <v>15</v>
      </c>
      <c r="D4" s="12">
        <v>4</v>
      </c>
      <c r="E4" s="13"/>
      <c r="F4" s="13"/>
      <c r="G4" s="10">
        <v>1</v>
      </c>
      <c r="H4" s="11">
        <v>22</v>
      </c>
      <c r="I4" s="12">
        <v>40</v>
      </c>
    </row>
    <row r="5" spans="2:9" ht="18">
      <c r="B5" s="14">
        <v>2</v>
      </c>
      <c r="C5" s="15">
        <v>13</v>
      </c>
      <c r="D5" s="16">
        <v>5</v>
      </c>
      <c r="E5" s="13"/>
      <c r="F5" s="13"/>
      <c r="G5" s="14">
        <v>2</v>
      </c>
      <c r="H5" s="15">
        <v>20</v>
      </c>
      <c r="I5" s="16">
        <v>45</v>
      </c>
    </row>
    <row r="6" spans="2:9" ht="18">
      <c r="B6" s="17">
        <v>3</v>
      </c>
      <c r="C6" s="18">
        <v>12</v>
      </c>
      <c r="D6" s="19">
        <v>6</v>
      </c>
      <c r="E6" s="13"/>
      <c r="F6" s="13"/>
      <c r="G6" s="17">
        <v>3</v>
      </c>
      <c r="H6" s="18">
        <v>19</v>
      </c>
      <c r="I6" s="19">
        <v>50</v>
      </c>
    </row>
    <row r="7" spans="2:9" ht="18">
      <c r="B7" s="20">
        <v>4</v>
      </c>
      <c r="C7" s="21">
        <v>11</v>
      </c>
      <c r="D7" s="22">
        <v>7</v>
      </c>
      <c r="E7" s="13"/>
      <c r="F7" s="13"/>
      <c r="G7" s="20">
        <v>4</v>
      </c>
      <c r="H7" s="21">
        <v>18</v>
      </c>
      <c r="I7" s="22">
        <v>55</v>
      </c>
    </row>
    <row r="8" spans="2:9" ht="18">
      <c r="B8" s="23">
        <v>5</v>
      </c>
      <c r="C8" s="24">
        <v>10</v>
      </c>
      <c r="D8" s="25">
        <v>8</v>
      </c>
      <c r="E8" s="13"/>
      <c r="F8" s="13"/>
      <c r="G8" s="23">
        <v>5</v>
      </c>
      <c r="H8" s="24">
        <v>17</v>
      </c>
      <c r="I8" s="25">
        <v>60</v>
      </c>
    </row>
    <row r="9" spans="2:9" ht="18.75" thickBot="1">
      <c r="B9" s="26">
        <v>6</v>
      </c>
      <c r="C9" s="27">
        <v>8</v>
      </c>
      <c r="D9" s="28">
        <v>9</v>
      </c>
      <c r="E9" s="13"/>
      <c r="F9" s="13"/>
      <c r="G9" s="26">
        <v>6</v>
      </c>
      <c r="H9" s="27">
        <v>15</v>
      </c>
      <c r="I9" s="28">
        <v>65</v>
      </c>
    </row>
  </sheetData>
  <mergeCells count="2">
    <mergeCell ref="B1:D1"/>
    <mergeCell ref="G1:I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3" sqref="C13"/>
    </sheetView>
  </sheetViews>
  <sheetFormatPr defaultColWidth="9.00390625" defaultRowHeight="12.75"/>
  <cols>
    <col min="1" max="3" width="15.75390625" style="0" customWidth="1"/>
    <col min="4" max="4" width="4.125" style="0" customWidth="1"/>
    <col min="9" max="9" width="13.625" style="0" customWidth="1"/>
  </cols>
  <sheetData>
    <row r="1" spans="1:9" ht="18">
      <c r="A1" s="219" t="s">
        <v>39</v>
      </c>
      <c r="B1" s="219"/>
      <c r="C1" s="219"/>
      <c r="D1" s="219"/>
      <c r="E1" s="219"/>
      <c r="F1" s="219"/>
      <c r="G1" s="219"/>
      <c r="H1" s="219"/>
      <c r="I1" s="219"/>
    </row>
    <row r="3" spans="1:3" ht="22.5" customHeight="1">
      <c r="A3" s="39" t="s">
        <v>33</v>
      </c>
      <c r="B3" s="40" t="s">
        <v>13</v>
      </c>
      <c r="C3" s="41" t="s">
        <v>14</v>
      </c>
    </row>
    <row r="4" spans="1:3" ht="22.5" customHeight="1">
      <c r="A4" s="36" t="s">
        <v>27</v>
      </c>
      <c r="B4" s="37">
        <f>'Ф1'!$E$14</f>
        <v>10</v>
      </c>
      <c r="C4" s="38">
        <f>'Ф1'!$F$14</f>
        <v>2</v>
      </c>
    </row>
    <row r="5" spans="1:3" ht="22.5" customHeight="1">
      <c r="A5" s="36" t="s">
        <v>30</v>
      </c>
      <c r="B5" s="37">
        <f>'Ф2'!$E$14</f>
        <v>9</v>
      </c>
      <c r="C5" s="38">
        <f>'Ф2'!$F$14</f>
        <v>2</v>
      </c>
    </row>
    <row r="6" spans="1:3" ht="22.5" customHeight="1">
      <c r="A6" s="36" t="s">
        <v>32</v>
      </c>
      <c r="B6" s="37">
        <f>'Ф3'!$E$14</f>
        <v>11</v>
      </c>
      <c r="C6" s="38">
        <f>'Ф3'!$F$14</f>
        <v>3</v>
      </c>
    </row>
    <row r="7" spans="1:3" ht="22.5" customHeight="1">
      <c r="A7" s="36" t="s">
        <v>28</v>
      </c>
      <c r="B7" s="37">
        <f>'Ф4'!$E$14</f>
        <v>7</v>
      </c>
      <c r="C7" s="38">
        <f>'Ф4'!$F$14</f>
        <v>3</v>
      </c>
    </row>
    <row r="8" spans="1:3" ht="22.5" customHeight="1">
      <c r="A8" s="36" t="s">
        <v>37</v>
      </c>
      <c r="B8" s="37">
        <f>'Ф5'!$E$14</f>
        <v>7</v>
      </c>
      <c r="C8" s="38">
        <f>'Ф5'!$F$14</f>
        <v>3</v>
      </c>
    </row>
    <row r="9" spans="1:3" ht="22.5" customHeight="1">
      <c r="A9" s="36" t="s">
        <v>29</v>
      </c>
      <c r="B9" s="37">
        <f>'Ф6'!$E$14</f>
        <v>8</v>
      </c>
      <c r="C9" s="38">
        <f>'Ф6'!$F$14</f>
        <v>3</v>
      </c>
    </row>
    <row r="10" spans="1:3" ht="22.5" customHeight="1">
      <c r="A10" s="36" t="s">
        <v>31</v>
      </c>
      <c r="B10" s="37">
        <f>'Ф7'!$E$14</f>
        <v>12</v>
      </c>
      <c r="C10" s="38">
        <f>'Ф7'!$F$14</f>
        <v>3</v>
      </c>
    </row>
    <row r="11" spans="1:3" ht="22.5" customHeight="1" thickBot="1">
      <c r="A11" s="48" t="s">
        <v>44</v>
      </c>
      <c r="B11" s="37">
        <f>'Ф8'!$E$14</f>
        <v>9</v>
      </c>
      <c r="C11" s="38">
        <f>'Ф8'!$F$14</f>
        <v>3</v>
      </c>
    </row>
    <row r="12" spans="1:3" ht="22.5" customHeight="1" thickBot="1">
      <c r="A12" s="49"/>
      <c r="B12" s="50"/>
      <c r="C12" s="50"/>
    </row>
    <row r="13" spans="1:3" ht="22.5" customHeight="1" thickBot="1">
      <c r="A13" s="217" t="s">
        <v>43</v>
      </c>
      <c r="B13" s="218"/>
      <c r="C13" s="119">
        <f>SUM(C4:C11)</f>
        <v>22</v>
      </c>
    </row>
  </sheetData>
  <mergeCells count="2">
    <mergeCell ref="A13:B13"/>
    <mergeCell ref="A1:I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3" sqref="C13"/>
    </sheetView>
  </sheetViews>
  <sheetFormatPr defaultColWidth="9.00390625" defaultRowHeight="12.75"/>
  <cols>
    <col min="1" max="3" width="15.75390625" style="0" customWidth="1"/>
    <col min="4" max="4" width="4.375" style="0" customWidth="1"/>
    <col min="9" max="9" width="14.00390625" style="0" customWidth="1"/>
  </cols>
  <sheetData>
    <row r="1" spans="1:9" ht="18">
      <c r="A1" s="219" t="s">
        <v>40</v>
      </c>
      <c r="B1" s="219"/>
      <c r="C1" s="219"/>
      <c r="D1" s="219"/>
      <c r="E1" s="219"/>
      <c r="F1" s="219"/>
      <c r="G1" s="219"/>
      <c r="H1" s="219"/>
      <c r="I1" s="219"/>
    </row>
    <row r="3" spans="1:3" ht="22.5" customHeight="1">
      <c r="A3" s="39" t="s">
        <v>33</v>
      </c>
      <c r="B3" s="40" t="s">
        <v>13</v>
      </c>
      <c r="C3" s="41" t="s">
        <v>14</v>
      </c>
    </row>
    <row r="4" spans="1:3" ht="22.5" customHeight="1">
      <c r="A4" s="36" t="s">
        <v>27</v>
      </c>
      <c r="B4" s="37">
        <f>'Ф1'!$K$14</f>
        <v>45</v>
      </c>
      <c r="C4" s="38">
        <f>'Ф1'!$L$14</f>
        <v>3</v>
      </c>
    </row>
    <row r="5" spans="1:3" ht="22.5" customHeight="1">
      <c r="A5" s="36" t="s">
        <v>30</v>
      </c>
      <c r="B5" s="37">
        <f>'Ф2'!$K$14</f>
        <v>34</v>
      </c>
      <c r="C5" s="38">
        <f>'Ф2'!$L$14</f>
        <v>3</v>
      </c>
    </row>
    <row r="6" spans="1:3" ht="22.5" customHeight="1">
      <c r="A6" s="36" t="s">
        <v>32</v>
      </c>
      <c r="B6" s="37">
        <f>'Ф3'!$K$14</f>
        <v>47</v>
      </c>
      <c r="C6" s="38">
        <f>'Ф3'!$L$14</f>
        <v>2</v>
      </c>
    </row>
    <row r="7" spans="1:3" ht="22.5" customHeight="1">
      <c r="A7" s="36" t="s">
        <v>28</v>
      </c>
      <c r="B7" s="37">
        <f>'Ф4'!$K$14</f>
        <v>42</v>
      </c>
      <c r="C7" s="38">
        <f>'Ф4'!$L$14</f>
        <v>2</v>
      </c>
    </row>
    <row r="8" spans="1:3" ht="22.5" customHeight="1">
      <c r="A8" s="36" t="s">
        <v>37</v>
      </c>
      <c r="B8" s="37">
        <f>'Ф5'!$K$14</f>
        <v>42</v>
      </c>
      <c r="C8" s="38">
        <f>'Ф5'!$L$14</f>
        <v>2</v>
      </c>
    </row>
    <row r="9" spans="1:3" ht="22.5" customHeight="1">
      <c r="A9" s="36" t="s">
        <v>29</v>
      </c>
      <c r="B9" s="37">
        <f>'Ф6'!$K$14</f>
        <v>44</v>
      </c>
      <c r="C9" s="38">
        <f>'Ф6'!$L$14</f>
        <v>1</v>
      </c>
    </row>
    <row r="10" spans="1:3" ht="22.5" customHeight="1">
      <c r="A10" s="36" t="s">
        <v>31</v>
      </c>
      <c r="B10" s="37">
        <f>'Ф7'!$K$14</f>
        <v>41</v>
      </c>
      <c r="C10" s="38">
        <f>'Ф7'!$L$14</f>
        <v>4</v>
      </c>
    </row>
    <row r="11" spans="1:3" ht="22.5" customHeight="1" thickBot="1">
      <c r="A11" s="51" t="s">
        <v>44</v>
      </c>
      <c r="B11" s="37">
        <f>'Ф8'!$K$14</f>
        <v>33</v>
      </c>
      <c r="C11" s="38">
        <f>'Ф8'!$L$14</f>
        <v>3</v>
      </c>
    </row>
    <row r="12" spans="1:3" ht="21" customHeight="1" thickBot="1">
      <c r="A12" s="49"/>
      <c r="B12" s="50"/>
      <c r="C12" s="50"/>
    </row>
    <row r="13" spans="1:3" ht="21" customHeight="1" thickBot="1">
      <c r="A13" s="217" t="s">
        <v>43</v>
      </c>
      <c r="B13" s="218"/>
      <c r="C13" s="119">
        <f>SUM(C4:C11)</f>
        <v>20</v>
      </c>
    </row>
  </sheetData>
  <mergeCells count="2">
    <mergeCell ref="A13:B1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C13" sqref="C13"/>
    </sheetView>
  </sheetViews>
  <sheetFormatPr defaultColWidth="9.00390625" defaultRowHeight="12.75"/>
  <cols>
    <col min="1" max="3" width="15.75390625" style="0" customWidth="1"/>
    <col min="4" max="4" width="5.125" style="0" customWidth="1"/>
    <col min="9" max="9" width="13.125" style="0" customWidth="1"/>
  </cols>
  <sheetData>
    <row r="1" spans="1:9" ht="18">
      <c r="A1" s="219" t="s">
        <v>41</v>
      </c>
      <c r="B1" s="219"/>
      <c r="C1" s="219"/>
      <c r="D1" s="219"/>
      <c r="E1" s="219"/>
      <c r="F1" s="219"/>
      <c r="G1" s="219"/>
      <c r="H1" s="219"/>
      <c r="I1" s="219"/>
    </row>
    <row r="3" spans="1:3" ht="19.5" customHeight="1">
      <c r="A3" s="39" t="s">
        <v>33</v>
      </c>
      <c r="B3" s="40" t="s">
        <v>13</v>
      </c>
      <c r="C3" s="41" t="s">
        <v>14</v>
      </c>
    </row>
    <row r="4" spans="1:3" ht="22.5" customHeight="1">
      <c r="A4" s="36" t="s">
        <v>27</v>
      </c>
      <c r="B4" s="37">
        <f>'Ф1'!$E$15</f>
        <v>8</v>
      </c>
      <c r="C4" s="38">
        <f>'Ф1'!$F$15</f>
        <v>3</v>
      </c>
    </row>
    <row r="5" spans="1:3" ht="22.5" customHeight="1">
      <c r="A5" s="36" t="s">
        <v>30</v>
      </c>
      <c r="B5" s="37">
        <f>'Ф2'!$E$15</f>
        <v>11</v>
      </c>
      <c r="C5" s="38">
        <f>'Ф2'!$F$15</f>
        <v>1</v>
      </c>
    </row>
    <row r="6" spans="1:3" ht="22.5" customHeight="1">
      <c r="A6" s="36" t="s">
        <v>32</v>
      </c>
      <c r="B6" s="37">
        <f>'Ф3'!$E$15</f>
        <v>9</v>
      </c>
      <c r="C6" s="38">
        <f>'Ф3'!$F$15</f>
        <v>2</v>
      </c>
    </row>
    <row r="7" spans="1:3" ht="22.5" customHeight="1">
      <c r="A7" s="36" t="s">
        <v>28</v>
      </c>
      <c r="B7" s="37">
        <f>'Ф4'!$E$15</f>
        <v>5</v>
      </c>
      <c r="C7" s="38">
        <f>'Ф4'!$F$15</f>
        <v>2</v>
      </c>
    </row>
    <row r="8" spans="1:3" ht="22.5" customHeight="1">
      <c r="A8" s="36" t="s">
        <v>37</v>
      </c>
      <c r="B8" s="37">
        <f>'Ф5'!$E$15</f>
        <v>10</v>
      </c>
      <c r="C8" s="38">
        <f>'Ф5'!$F$15</f>
        <v>2</v>
      </c>
    </row>
    <row r="9" spans="1:3" ht="22.5" customHeight="1">
      <c r="A9" s="36" t="s">
        <v>29</v>
      </c>
      <c r="B9" s="37">
        <f>'Ф6'!$E$15</f>
        <v>11</v>
      </c>
      <c r="C9" s="38">
        <f>'Ф6'!$F$15</f>
        <v>2</v>
      </c>
    </row>
    <row r="10" spans="1:3" ht="22.5" customHeight="1">
      <c r="A10" s="36" t="s">
        <v>31</v>
      </c>
      <c r="B10" s="37">
        <f>'Ф7'!$E$15</f>
        <v>15</v>
      </c>
      <c r="C10" s="38">
        <f>'Ф7'!$F$15</f>
        <v>2</v>
      </c>
    </row>
    <row r="11" spans="1:3" ht="22.5" customHeight="1" thickBot="1">
      <c r="A11" s="51" t="s">
        <v>44</v>
      </c>
      <c r="B11" s="37">
        <f>'Ф8'!$E$15</f>
        <v>10</v>
      </c>
      <c r="C11" s="38">
        <f>'Ф8'!$F$15</f>
        <v>2</v>
      </c>
    </row>
    <row r="12" spans="1:3" ht="21" customHeight="1" thickBot="1">
      <c r="A12" s="49"/>
      <c r="B12" s="50"/>
      <c r="C12" s="50"/>
    </row>
    <row r="13" spans="1:3" ht="21" customHeight="1" thickBot="1">
      <c r="A13" s="217"/>
      <c r="B13" s="218"/>
      <c r="C13" s="119">
        <f>SUM(C4:C11)</f>
        <v>16</v>
      </c>
    </row>
  </sheetData>
  <mergeCells count="2">
    <mergeCell ref="A13:B1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4" sqref="E14"/>
    </sheetView>
  </sheetViews>
  <sheetFormatPr defaultColWidth="9.00390625" defaultRowHeight="12.75"/>
  <cols>
    <col min="1" max="3" width="15.75390625" style="0" customWidth="1"/>
    <col min="4" max="4" width="5.375" style="0" customWidth="1"/>
    <col min="8" max="8" width="13.125" style="0" customWidth="1"/>
  </cols>
  <sheetData>
    <row r="1" spans="1:9" ht="18">
      <c r="A1" s="219" t="s">
        <v>38</v>
      </c>
      <c r="B1" s="219"/>
      <c r="C1" s="219"/>
      <c r="D1" s="219"/>
      <c r="E1" s="219"/>
      <c r="F1" s="219"/>
      <c r="G1" s="219"/>
      <c r="H1" s="219"/>
      <c r="I1" s="219"/>
    </row>
    <row r="3" spans="1:3" ht="22.5" customHeight="1">
      <c r="A3" s="39" t="s">
        <v>33</v>
      </c>
      <c r="B3" s="40" t="s">
        <v>13</v>
      </c>
      <c r="C3" s="41" t="s">
        <v>14</v>
      </c>
    </row>
    <row r="4" spans="1:3" ht="22.5" customHeight="1">
      <c r="A4" s="36" t="s">
        <v>27</v>
      </c>
      <c r="B4" s="37">
        <f>'Ф1'!$K$15</f>
        <v>65</v>
      </c>
      <c r="C4" s="38">
        <f>'Ф1'!$L$15</f>
        <v>1</v>
      </c>
    </row>
    <row r="5" spans="1:3" ht="22.5" customHeight="1">
      <c r="A5" s="36" t="s">
        <v>30</v>
      </c>
      <c r="B5" s="37">
        <f>'Ф2'!$K$15</f>
        <v>65</v>
      </c>
      <c r="C5" s="38">
        <f>'Ф2'!$L$15</f>
        <v>1</v>
      </c>
    </row>
    <row r="6" spans="1:3" ht="22.5" customHeight="1">
      <c r="A6" s="36" t="s">
        <v>32</v>
      </c>
      <c r="B6" s="37">
        <f>'Ф3'!$K$15</f>
        <v>58</v>
      </c>
      <c r="C6" s="38">
        <f>'Ф3'!$L$15</f>
        <v>2</v>
      </c>
    </row>
    <row r="7" spans="1:3" ht="22.5" customHeight="1">
      <c r="A7" s="36" t="s">
        <v>28</v>
      </c>
      <c r="B7" s="37">
        <f>'Ф4'!$K$15</f>
        <v>5</v>
      </c>
      <c r="C7" s="38">
        <f>'Ф4'!$L$15</f>
        <v>2</v>
      </c>
    </row>
    <row r="8" spans="1:3" ht="22.5" customHeight="1">
      <c r="A8" s="36" t="s">
        <v>37</v>
      </c>
      <c r="B8" s="37">
        <f>'Ф5'!$K$15</f>
        <v>59</v>
      </c>
      <c r="C8" s="38">
        <f>'Ф5'!$L$15</f>
        <v>1</v>
      </c>
    </row>
    <row r="9" spans="1:3" ht="22.5" customHeight="1">
      <c r="A9" s="36" t="s">
        <v>29</v>
      </c>
      <c r="B9" s="37">
        <f>'Ф6'!$K$15</f>
        <v>56</v>
      </c>
      <c r="C9" s="38">
        <f>'Ф6'!$L$15</f>
        <v>2</v>
      </c>
    </row>
    <row r="10" spans="1:3" ht="22.5" customHeight="1">
      <c r="A10" s="36" t="s">
        <v>31</v>
      </c>
      <c r="B10" s="37">
        <f>'Ф7'!$K$15</f>
        <v>56</v>
      </c>
      <c r="C10" s="38">
        <f>'Ф7'!$L$15</f>
        <v>1</v>
      </c>
    </row>
    <row r="11" spans="1:3" ht="22.5" customHeight="1" thickBot="1">
      <c r="A11" s="51" t="s">
        <v>44</v>
      </c>
      <c r="B11" s="37">
        <f>'Ф8'!$K$15</f>
        <v>56</v>
      </c>
      <c r="C11" s="38">
        <f>'Ф8'!$L$15</f>
        <v>2</v>
      </c>
    </row>
    <row r="12" spans="1:3" s="29" customFormat="1" ht="22.5" customHeight="1" thickBot="1">
      <c r="A12" s="49"/>
      <c r="B12" s="50"/>
      <c r="C12" s="50"/>
    </row>
    <row r="13" spans="1:3" ht="22.5" customHeight="1" thickBot="1">
      <c r="A13" s="217"/>
      <c r="B13" s="218"/>
      <c r="C13" s="119">
        <f>SUM(C4:C11)</f>
        <v>12</v>
      </c>
    </row>
  </sheetData>
  <mergeCells count="2">
    <mergeCell ref="A13:B13"/>
    <mergeCell ref="A1:I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C11" sqref="C11"/>
    </sheetView>
  </sheetViews>
  <sheetFormatPr defaultColWidth="9.00390625" defaultRowHeight="12.75"/>
  <cols>
    <col min="2" max="2" width="15.75390625" style="0" customWidth="1"/>
    <col min="3" max="3" width="18.125" style="0" customWidth="1"/>
    <col min="4" max="4" width="4.375" style="0" customWidth="1"/>
  </cols>
  <sheetData>
    <row r="1" spans="2:10" ht="18">
      <c r="B1" s="219" t="s">
        <v>45</v>
      </c>
      <c r="C1" s="219"/>
      <c r="D1" s="219"/>
      <c r="E1" s="219"/>
      <c r="F1" s="219"/>
      <c r="G1" s="219"/>
      <c r="H1" s="219"/>
      <c r="I1" s="219"/>
      <c r="J1" s="219"/>
    </row>
    <row r="2" ht="13.5" thickBot="1"/>
    <row r="3" spans="2:3" ht="19.5" customHeight="1" thickBot="1">
      <c r="B3" s="220" t="s">
        <v>33</v>
      </c>
      <c r="C3" s="221"/>
    </row>
    <row r="4" spans="2:3" ht="27.75" customHeight="1">
      <c r="B4" s="55" t="s">
        <v>27</v>
      </c>
      <c r="C4" s="106">
        <f>IF('Ф1'!$Q$8&gt;0,'Ф1'!$Q$8," ")</f>
        <v>26</v>
      </c>
    </row>
    <row r="5" spans="2:3" ht="27.75" customHeight="1">
      <c r="B5" s="56" t="s">
        <v>30</v>
      </c>
      <c r="C5" s="106">
        <f>IF('Ф2'!$Q$8&gt;0,'Ф2'!$Q$8," ")</f>
        <v>14</v>
      </c>
    </row>
    <row r="6" spans="2:3" ht="27.75" customHeight="1">
      <c r="B6" s="56" t="s">
        <v>32</v>
      </c>
      <c r="C6" s="106">
        <f>IF('Ф3'!$Q$8&gt;0,'Ф3'!$Q$8," ")</f>
        <v>21</v>
      </c>
    </row>
    <row r="7" spans="2:3" ht="27.75" customHeight="1">
      <c r="B7" s="56" t="s">
        <v>28</v>
      </c>
      <c r="C7" s="106" t="str">
        <f>IF('Ф4'!$Q$8&gt;0,'Ф4'!$Q$8," ")</f>
        <v> </v>
      </c>
    </row>
    <row r="8" spans="2:3" ht="27.75" customHeight="1">
      <c r="B8" s="56" t="s">
        <v>37</v>
      </c>
      <c r="C8" s="106" t="str">
        <f>IF('Ф5'!$Q$8&gt;0,'Ф5'!$Q$8," ")</f>
        <v> </v>
      </c>
    </row>
    <row r="9" spans="2:3" ht="27.75" customHeight="1">
      <c r="B9" s="56" t="s">
        <v>29</v>
      </c>
      <c r="C9" s="106" t="str">
        <f>IF('Ф6'!$Q$8&gt;0,'Ф6'!$Q$8," ")</f>
        <v> </v>
      </c>
    </row>
    <row r="10" spans="2:3" ht="27.75" customHeight="1">
      <c r="B10" s="56" t="s">
        <v>31</v>
      </c>
      <c r="C10" s="106">
        <f>IF('Ф7'!$Q$8&gt;0,'Ф7'!$Q$8," ")</f>
        <v>31</v>
      </c>
    </row>
    <row r="11" spans="2:3" ht="27.75" customHeight="1" thickBot="1">
      <c r="B11" s="57" t="s">
        <v>44</v>
      </c>
      <c r="C11" s="106">
        <f>IF('Ф8'!$Q$8&gt;0,'Ф8'!$Q$8," ")</f>
        <v>36</v>
      </c>
    </row>
  </sheetData>
  <mergeCells count="2">
    <mergeCell ref="B3:C3"/>
    <mergeCell ref="B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H28"/>
  <sheetViews>
    <sheetView workbookViewId="0" topLeftCell="A8">
      <selection activeCell="H18" sqref="H18"/>
    </sheetView>
  </sheetViews>
  <sheetFormatPr defaultColWidth="9.00390625" defaultRowHeight="12.75"/>
  <cols>
    <col min="1" max="1" width="4.625" style="0" customWidth="1"/>
    <col min="6" max="6" width="8.25390625" style="0" customWidth="1"/>
    <col min="7" max="8" width="3.75390625" style="0" customWidth="1"/>
  </cols>
  <sheetData>
    <row r="5" spans="1:8" ht="26.25">
      <c r="A5" s="52">
        <v>1</v>
      </c>
      <c r="H5" s="54">
        <v>2</v>
      </c>
    </row>
    <row r="6" ht="12.75">
      <c r="F6" s="53"/>
    </row>
    <row r="9" ht="24" customHeight="1"/>
    <row r="15" spans="1:8" ht="26.25">
      <c r="A15" s="52">
        <v>3</v>
      </c>
      <c r="H15" s="54">
        <v>4</v>
      </c>
    </row>
    <row r="28" spans="3:8" ht="26.25">
      <c r="C28" s="54"/>
      <c r="H28" s="5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4">
      <selection activeCell="O15" sqref="O15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9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42">
        <v>2</v>
      </c>
      <c r="C6" s="43">
        <v>2</v>
      </c>
      <c r="D6" s="44">
        <v>100</v>
      </c>
      <c r="E6" s="144">
        <v>9</v>
      </c>
      <c r="F6" s="145">
        <v>2</v>
      </c>
      <c r="G6" s="71">
        <f>E6*F6</f>
        <v>18</v>
      </c>
      <c r="H6" s="114">
        <v>2</v>
      </c>
      <c r="I6" s="109">
        <f>H6*15</f>
        <v>30</v>
      </c>
      <c r="J6" s="115">
        <v>20</v>
      </c>
      <c r="K6" s="144">
        <v>34</v>
      </c>
      <c r="L6" s="145">
        <v>3</v>
      </c>
      <c r="M6" s="79">
        <f>K6*L6</f>
        <v>102</v>
      </c>
      <c r="N6" s="72">
        <f>(B6+F6-H6)*3</f>
        <v>6</v>
      </c>
      <c r="O6" s="2">
        <f>(C6+H6-L6)*5</f>
        <v>5</v>
      </c>
      <c r="P6" s="74">
        <f>J6+G6+I6+N6+O6</f>
        <v>79</v>
      </c>
      <c r="Q6" s="3">
        <f>M6-P6</f>
        <v>23</v>
      </c>
    </row>
    <row r="7" spans="1:17" ht="19.5" customHeight="1" thickBot="1">
      <c r="A7" s="84">
        <v>2</v>
      </c>
      <c r="B7" s="45">
        <f>B6+F6-H6</f>
        <v>2</v>
      </c>
      <c r="C7" s="46">
        <f>C6+H6-L6</f>
        <v>1</v>
      </c>
      <c r="D7" s="47">
        <f>D6+Q6</f>
        <v>123</v>
      </c>
      <c r="E7" s="122">
        <v>11</v>
      </c>
      <c r="F7" s="123">
        <v>1</v>
      </c>
      <c r="G7" s="95">
        <f>E7*F7</f>
        <v>11</v>
      </c>
      <c r="H7" s="116">
        <f>IF((B7+F7)&gt;=2,2,IF((B7+F7)&lt;2,(B7+F7)))</f>
        <v>2</v>
      </c>
      <c r="I7" s="117">
        <f>H7*15</f>
        <v>30</v>
      </c>
      <c r="J7" s="118">
        <v>20</v>
      </c>
      <c r="K7" s="122">
        <v>65</v>
      </c>
      <c r="L7" s="123">
        <v>1</v>
      </c>
      <c r="M7" s="80">
        <f>K7*L7</f>
        <v>65</v>
      </c>
      <c r="N7" s="73">
        <f>(B7+F7-H7)*3</f>
        <v>3</v>
      </c>
      <c r="O7" s="64">
        <f>(C7+H7-L7)*5</f>
        <v>10</v>
      </c>
      <c r="P7" s="75">
        <f>J7+G7+I7+N7+O7</f>
        <v>74</v>
      </c>
      <c r="Q7" s="65">
        <f>M7-P7</f>
        <v>-9</v>
      </c>
    </row>
    <row r="8" spans="1:17" s="68" customFormat="1" ht="19.5" customHeight="1" thickBot="1">
      <c r="A8" s="35" t="s">
        <v>46</v>
      </c>
      <c r="B8" s="59">
        <f>B7+F7-H7</f>
        <v>1</v>
      </c>
      <c r="C8" s="60">
        <f>C7+H7-L7</f>
        <v>2</v>
      </c>
      <c r="D8" s="61">
        <f>D7+Q7</f>
        <v>114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167</v>
      </c>
      <c r="N8" s="63"/>
      <c r="O8" s="66"/>
      <c r="P8" s="76">
        <f>SUM(P6:P7)</f>
        <v>153</v>
      </c>
      <c r="Q8" s="77">
        <f>SUM(Q6:Q7)</f>
        <v>14</v>
      </c>
    </row>
    <row r="9" spans="2:17" ht="7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7.25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2:17" s="29" customFormat="1" ht="7.5" customHeight="1" thickBot="1">
      <c r="B11" s="30"/>
      <c r="C11" s="30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0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9.7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4">
        <v>9</v>
      </c>
      <c r="F14" s="145">
        <v>2</v>
      </c>
      <c r="J14" s="35">
        <v>1</v>
      </c>
      <c r="K14" s="144">
        <v>34</v>
      </c>
      <c r="L14" s="145">
        <v>3</v>
      </c>
    </row>
    <row r="15" spans="4:12" ht="19.5" customHeight="1" thickBot="1">
      <c r="D15" s="34">
        <v>2</v>
      </c>
      <c r="E15" s="122">
        <v>11</v>
      </c>
      <c r="F15" s="123">
        <v>1</v>
      </c>
      <c r="J15" s="34">
        <v>2</v>
      </c>
      <c r="K15" s="122">
        <v>65</v>
      </c>
      <c r="L15" s="123">
        <v>1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4">
      <selection activeCell="O14" sqref="O14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3"/>
      <c r="E3" s="187" t="s">
        <v>3</v>
      </c>
      <c r="F3" s="188"/>
      <c r="G3" s="189"/>
      <c r="H3" s="199" t="s">
        <v>4</v>
      </c>
      <c r="I3" s="200"/>
      <c r="J3" s="201"/>
      <c r="K3" s="162" t="s">
        <v>5</v>
      </c>
      <c r="L3" s="163"/>
      <c r="M3" s="164"/>
      <c r="N3" s="165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6"/>
      <c r="E4" s="190" t="s">
        <v>8</v>
      </c>
      <c r="F4" s="191"/>
      <c r="G4" s="192"/>
      <c r="H4" s="170" t="s">
        <v>48</v>
      </c>
      <c r="I4" s="171"/>
      <c r="J4" s="172"/>
      <c r="K4" s="193" t="s">
        <v>9</v>
      </c>
      <c r="L4" s="194"/>
      <c r="M4" s="195"/>
      <c r="N4" s="173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3" t="s">
        <v>12</v>
      </c>
      <c r="E5" s="124" t="s">
        <v>13</v>
      </c>
      <c r="F5" s="125" t="s">
        <v>14</v>
      </c>
      <c r="G5" s="126" t="s">
        <v>47</v>
      </c>
      <c r="H5" s="134" t="s">
        <v>16</v>
      </c>
      <c r="I5" s="135" t="s">
        <v>17</v>
      </c>
      <c r="J5" s="136" t="s">
        <v>18</v>
      </c>
      <c r="K5" s="127" t="s">
        <v>13</v>
      </c>
      <c r="L5" s="128" t="s">
        <v>14</v>
      </c>
      <c r="M5" s="87" t="s">
        <v>19</v>
      </c>
      <c r="N5" s="129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96">
        <v>2</v>
      </c>
      <c r="C6" s="43">
        <v>2</v>
      </c>
      <c r="D6" s="97">
        <v>100</v>
      </c>
      <c r="E6" s="146">
        <v>11</v>
      </c>
      <c r="F6" s="147">
        <v>3</v>
      </c>
      <c r="G6" s="85">
        <f>E6*F6</f>
        <v>33</v>
      </c>
      <c r="H6" s="108">
        <v>2</v>
      </c>
      <c r="I6" s="109">
        <f>H6*15</f>
        <v>30</v>
      </c>
      <c r="J6" s="110">
        <v>20</v>
      </c>
      <c r="K6" s="146">
        <v>47</v>
      </c>
      <c r="L6" s="147">
        <v>2</v>
      </c>
      <c r="M6" s="88">
        <f>K6*L6</f>
        <v>94</v>
      </c>
      <c r="N6" s="90">
        <f>(B6+F6-H6)*3</f>
        <v>9</v>
      </c>
      <c r="O6" s="91">
        <f>(C6+H6-L6)*5</f>
        <v>10</v>
      </c>
      <c r="P6" s="74">
        <f>J6+G6+I6+N6+O6</f>
        <v>102</v>
      </c>
      <c r="Q6" s="3">
        <f>M6-P6</f>
        <v>-8</v>
      </c>
    </row>
    <row r="7" spans="1:17" ht="19.5" customHeight="1" thickBot="1">
      <c r="A7" s="84">
        <v>2</v>
      </c>
      <c r="B7" s="98">
        <f>B6+F6-H6</f>
        <v>3</v>
      </c>
      <c r="C7" s="46">
        <f>C6+H6-L6</f>
        <v>2</v>
      </c>
      <c r="D7" s="99">
        <f>D6+Q6</f>
        <v>92</v>
      </c>
      <c r="E7" s="32">
        <v>9</v>
      </c>
      <c r="F7" s="31">
        <v>2</v>
      </c>
      <c r="G7" s="86">
        <f>E7*F7</f>
        <v>18</v>
      </c>
      <c r="H7" s="111">
        <f>IF((B7+F7)&gt;=2,2,IF((B7+F7)&lt;2,(B7+F7)))</f>
        <v>2</v>
      </c>
      <c r="I7" s="112">
        <f>H7*15</f>
        <v>30</v>
      </c>
      <c r="J7" s="113">
        <v>20</v>
      </c>
      <c r="K7" s="32">
        <v>58</v>
      </c>
      <c r="L7" s="31">
        <v>2</v>
      </c>
      <c r="M7" s="89">
        <f>K7*L7</f>
        <v>116</v>
      </c>
      <c r="N7" s="102">
        <f>(B7+F7-H7)*3</f>
        <v>9</v>
      </c>
      <c r="O7" s="103">
        <f>(C7+H7-L7)*5</f>
        <v>10</v>
      </c>
      <c r="P7" s="75">
        <f>J7+G7+I7+N7+O7</f>
        <v>87</v>
      </c>
      <c r="Q7" s="65">
        <f>M7-P7</f>
        <v>29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2</v>
      </c>
      <c r="D8" s="100">
        <f>D7+Q7</f>
        <v>121</v>
      </c>
      <c r="E8" s="179"/>
      <c r="F8" s="179"/>
      <c r="G8" s="179"/>
      <c r="H8" s="179"/>
      <c r="I8" s="179"/>
      <c r="J8" s="67"/>
      <c r="K8" s="67"/>
      <c r="L8" s="67"/>
      <c r="M8" s="101">
        <f>SUM(M6:M7)</f>
        <v>210</v>
      </c>
      <c r="N8" s="104"/>
      <c r="O8" s="105"/>
      <c r="P8" s="76">
        <f>SUM(P6:P7)</f>
        <v>189</v>
      </c>
      <c r="Q8" s="77">
        <f>SUM(Q6:Q7)</f>
        <v>21</v>
      </c>
    </row>
    <row r="9" spans="2:17" ht="9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1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7.5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0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8.2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6">
        <v>11</v>
      </c>
      <c r="F14" s="147">
        <v>3</v>
      </c>
      <c r="J14" s="35">
        <v>1</v>
      </c>
      <c r="K14" s="146">
        <v>47</v>
      </c>
      <c r="L14" s="147">
        <v>2</v>
      </c>
    </row>
    <row r="15" spans="4:12" ht="19.5" customHeight="1" thickBot="1">
      <c r="D15" s="34">
        <v>2</v>
      </c>
      <c r="E15" s="32">
        <v>9</v>
      </c>
      <c r="F15" s="31">
        <v>2</v>
      </c>
      <c r="J15" s="34">
        <v>2</v>
      </c>
      <c r="K15" s="32">
        <v>58</v>
      </c>
      <c r="L15" s="31">
        <v>2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4">
      <selection activeCell="K6" sqref="K6:L7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42">
        <v>2</v>
      </c>
      <c r="C6" s="43">
        <v>2</v>
      </c>
      <c r="D6" s="44">
        <v>100</v>
      </c>
      <c r="E6" s="146">
        <v>7</v>
      </c>
      <c r="F6" s="147">
        <v>3</v>
      </c>
      <c r="G6" s="71">
        <f>E6*F6</f>
        <v>21</v>
      </c>
      <c r="H6" s="114">
        <v>2</v>
      </c>
      <c r="I6" s="109">
        <f>H6*15</f>
        <v>30</v>
      </c>
      <c r="J6" s="115">
        <v>20</v>
      </c>
      <c r="K6" s="146">
        <v>42</v>
      </c>
      <c r="L6" s="147">
        <v>2</v>
      </c>
      <c r="M6" s="79">
        <f>K6*L6</f>
        <v>84</v>
      </c>
      <c r="N6" s="72">
        <f>(B6+F6-H6)*3</f>
        <v>9</v>
      </c>
      <c r="O6" s="2">
        <f>(C6+H6-L6)*5</f>
        <v>10</v>
      </c>
      <c r="P6" s="74">
        <f>J6+G6+I6+N6+O6</f>
        <v>90</v>
      </c>
      <c r="Q6" s="3">
        <f>M6-P6</f>
        <v>-6</v>
      </c>
    </row>
    <row r="7" spans="1:17" ht="19.5" customHeight="1" thickBot="1">
      <c r="A7" s="84">
        <v>2</v>
      </c>
      <c r="B7" s="45">
        <f>B6+F6-H6</f>
        <v>3</v>
      </c>
      <c r="C7" s="46">
        <f>C6+H6-L6</f>
        <v>2</v>
      </c>
      <c r="D7" s="47">
        <f>D6+Q6</f>
        <v>94</v>
      </c>
      <c r="E7" s="32">
        <v>5</v>
      </c>
      <c r="F7" s="31">
        <v>2</v>
      </c>
      <c r="G7" s="95">
        <f>E7*F7</f>
        <v>10</v>
      </c>
      <c r="H7" s="116">
        <f>IF((B7+F7)&gt;=2,2,IF((B7+F7)&lt;2,(B7+F7)))</f>
        <v>2</v>
      </c>
      <c r="I7" s="117">
        <f>H7*15</f>
        <v>30</v>
      </c>
      <c r="J7" s="118">
        <v>20</v>
      </c>
      <c r="K7" s="32">
        <v>5</v>
      </c>
      <c r="L7" s="31">
        <v>2</v>
      </c>
      <c r="M7" s="80">
        <f>K7*L7</f>
        <v>10</v>
      </c>
      <c r="N7" s="73">
        <f>(B7+F7-H7)*3</f>
        <v>9</v>
      </c>
      <c r="O7" s="64">
        <f>(C7+H7-L7)*5</f>
        <v>10</v>
      </c>
      <c r="P7" s="75">
        <f>J7+G7+I7+N7+O7</f>
        <v>79</v>
      </c>
      <c r="Q7" s="65">
        <f>M7-P7</f>
        <v>-69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2</v>
      </c>
      <c r="D8" s="61">
        <f>D7+Q7</f>
        <v>25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94</v>
      </c>
      <c r="N8" s="63"/>
      <c r="O8" s="66"/>
      <c r="P8" s="76">
        <f>SUM(P6:P7)</f>
        <v>169</v>
      </c>
      <c r="Q8" s="77">
        <f>SUM(Q6:Q7)</f>
        <v>-75</v>
      </c>
    </row>
    <row r="9" spans="2:17" ht="7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.75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9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0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40.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6">
        <v>7</v>
      </c>
      <c r="F14" s="147">
        <v>3</v>
      </c>
      <c r="J14" s="35">
        <v>1</v>
      </c>
      <c r="K14" s="146">
        <v>42</v>
      </c>
      <c r="L14" s="147">
        <v>2</v>
      </c>
    </row>
    <row r="15" spans="4:12" ht="19.5" customHeight="1" thickBot="1">
      <c r="D15" s="34">
        <v>2</v>
      </c>
      <c r="E15" s="32">
        <v>5</v>
      </c>
      <c r="F15" s="31">
        <v>2</v>
      </c>
      <c r="J15" s="34">
        <v>2</v>
      </c>
      <c r="K15" s="32">
        <v>5</v>
      </c>
      <c r="L15" s="31">
        <v>2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4">
      <selection activeCell="N15" sqref="N15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9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42">
        <v>2</v>
      </c>
      <c r="C6" s="43">
        <v>2</v>
      </c>
      <c r="D6" s="44">
        <v>100</v>
      </c>
      <c r="E6" s="146">
        <v>7</v>
      </c>
      <c r="F6" s="147">
        <v>3</v>
      </c>
      <c r="G6" s="71">
        <f>E6*F6</f>
        <v>21</v>
      </c>
      <c r="H6" s="114">
        <v>2</v>
      </c>
      <c r="I6" s="109">
        <f>H6*15</f>
        <v>30</v>
      </c>
      <c r="J6" s="115">
        <v>20</v>
      </c>
      <c r="K6" s="146">
        <v>42</v>
      </c>
      <c r="L6" s="147">
        <v>2</v>
      </c>
      <c r="M6" s="79">
        <f>K6*L6</f>
        <v>84</v>
      </c>
      <c r="N6" s="72">
        <f>(B6+F6-H6)*3</f>
        <v>9</v>
      </c>
      <c r="O6" s="2">
        <f>(C6+H6-L6)*5</f>
        <v>10</v>
      </c>
      <c r="P6" s="74">
        <f>J6+G6+I6+N6+O6</f>
        <v>90</v>
      </c>
      <c r="Q6" s="3">
        <f>M6-P6</f>
        <v>-6</v>
      </c>
    </row>
    <row r="7" spans="1:17" ht="19.5" customHeight="1" thickBot="1">
      <c r="A7" s="84">
        <v>2</v>
      </c>
      <c r="B7" s="45">
        <f>B6+F6-H6</f>
        <v>3</v>
      </c>
      <c r="C7" s="46">
        <f>C6+H6-L6</f>
        <v>2</v>
      </c>
      <c r="D7" s="47">
        <f>D6+Q6</f>
        <v>94</v>
      </c>
      <c r="E7" s="32">
        <v>10</v>
      </c>
      <c r="F7" s="31">
        <v>2</v>
      </c>
      <c r="G7" s="95">
        <f>E7*F7</f>
        <v>20</v>
      </c>
      <c r="H7" s="116">
        <f>IF((B7+F7)&gt;=2,2,IF((B7+F7)&lt;2,(B7+F7)))</f>
        <v>2</v>
      </c>
      <c r="I7" s="117">
        <f>H7*15</f>
        <v>30</v>
      </c>
      <c r="J7" s="118">
        <v>20</v>
      </c>
      <c r="K7" s="32">
        <v>59</v>
      </c>
      <c r="L7" s="31">
        <v>1</v>
      </c>
      <c r="M7" s="80">
        <f>K7*L7</f>
        <v>59</v>
      </c>
      <c r="N7" s="73">
        <f>(B7+F7-H7)*3</f>
        <v>9</v>
      </c>
      <c r="O7" s="64">
        <f>(C7+H7-L7)*5</f>
        <v>15</v>
      </c>
      <c r="P7" s="75">
        <f>J7+G7+I7+N7+O7</f>
        <v>94</v>
      </c>
      <c r="Q7" s="65">
        <f>M7-P7</f>
        <v>-35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3</v>
      </c>
      <c r="D8" s="61">
        <f>D7+Q7</f>
        <v>59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143</v>
      </c>
      <c r="N8" s="63"/>
      <c r="O8" s="66"/>
      <c r="P8" s="76">
        <f>SUM(P6:P7)</f>
        <v>184</v>
      </c>
      <c r="Q8" s="77">
        <f>SUM(Q6:Q7)</f>
        <v>-41</v>
      </c>
    </row>
    <row r="9" spans="2:17" ht="10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20.25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9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1.5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9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6">
        <v>7</v>
      </c>
      <c r="F14" s="147">
        <v>3</v>
      </c>
      <c r="J14" s="35">
        <v>1</v>
      </c>
      <c r="K14" s="146">
        <v>42</v>
      </c>
      <c r="L14" s="147">
        <v>2</v>
      </c>
    </row>
    <row r="15" spans="4:12" ht="19.5" customHeight="1" thickBot="1">
      <c r="D15" s="34">
        <v>2</v>
      </c>
      <c r="E15" s="32">
        <v>10</v>
      </c>
      <c r="F15" s="31">
        <v>2</v>
      </c>
      <c r="J15" s="34">
        <v>2</v>
      </c>
      <c r="K15" s="32">
        <v>59</v>
      </c>
      <c r="L15" s="31">
        <v>1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3">
      <selection activeCell="P13" sqref="P13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42">
        <v>2</v>
      </c>
      <c r="C6" s="43">
        <v>2</v>
      </c>
      <c r="D6" s="44">
        <v>100</v>
      </c>
      <c r="E6" s="146">
        <v>8</v>
      </c>
      <c r="F6" s="147">
        <v>3</v>
      </c>
      <c r="G6" s="71">
        <f>E6*F6</f>
        <v>24</v>
      </c>
      <c r="H6" s="114">
        <v>2</v>
      </c>
      <c r="I6" s="109">
        <f>H6*15</f>
        <v>30</v>
      </c>
      <c r="J6" s="115">
        <v>20</v>
      </c>
      <c r="K6" s="146">
        <v>44</v>
      </c>
      <c r="L6" s="147">
        <v>1</v>
      </c>
      <c r="M6" s="79">
        <f>K6*L6</f>
        <v>44</v>
      </c>
      <c r="N6" s="72">
        <f>(B6+F6-H6)*3</f>
        <v>9</v>
      </c>
      <c r="O6" s="2">
        <f>(C6+H6-L6)*5</f>
        <v>15</v>
      </c>
      <c r="P6" s="74">
        <f>J6+G6+I6+N6+O6</f>
        <v>98</v>
      </c>
      <c r="Q6" s="3">
        <f>M6-P6</f>
        <v>-54</v>
      </c>
    </row>
    <row r="7" spans="1:17" ht="19.5" customHeight="1" thickBot="1">
      <c r="A7" s="84">
        <v>2</v>
      </c>
      <c r="B7" s="45">
        <f>B6+F6-H6</f>
        <v>3</v>
      </c>
      <c r="C7" s="46">
        <f>C6+H6-L6</f>
        <v>3</v>
      </c>
      <c r="D7" s="47">
        <f>D6+Q6</f>
        <v>46</v>
      </c>
      <c r="E7" s="32">
        <v>11</v>
      </c>
      <c r="F7" s="31">
        <v>2</v>
      </c>
      <c r="G7" s="95">
        <f>E7*F7</f>
        <v>22</v>
      </c>
      <c r="H7" s="116">
        <f>IF((B7+F7)&gt;=2,2,IF((B7+F7)&lt;2,(B7+F7)))</f>
        <v>2</v>
      </c>
      <c r="I7" s="117">
        <f>H7*15</f>
        <v>30</v>
      </c>
      <c r="J7" s="118">
        <v>20</v>
      </c>
      <c r="K7" s="32">
        <v>56</v>
      </c>
      <c r="L7" s="31">
        <v>2</v>
      </c>
      <c r="M7" s="80">
        <f>K7*L7</f>
        <v>112</v>
      </c>
      <c r="N7" s="73">
        <f>(B7+F7-H7)*3</f>
        <v>9</v>
      </c>
      <c r="O7" s="64">
        <f>(C7+H7-L7)*5</f>
        <v>15</v>
      </c>
      <c r="P7" s="75">
        <f>J7+G7+I7+N7+O7</f>
        <v>96</v>
      </c>
      <c r="Q7" s="65">
        <f>M7-P7</f>
        <v>16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3</v>
      </c>
      <c r="D8" s="61">
        <f>D7+Q7</f>
        <v>62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156</v>
      </c>
      <c r="N8" s="63"/>
      <c r="O8" s="66"/>
      <c r="P8" s="76">
        <f>SUM(P6:P7)</f>
        <v>194</v>
      </c>
      <c r="Q8" s="77">
        <f>SUM(Q6:Q7)</f>
        <v>-38</v>
      </c>
    </row>
    <row r="9" spans="2:17" ht="7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8.25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2.25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8.2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9.5" customHeight="1" thickBot="1">
      <c r="D14" s="35">
        <v>1</v>
      </c>
      <c r="E14" s="146">
        <v>8</v>
      </c>
      <c r="F14" s="147">
        <v>3</v>
      </c>
      <c r="J14" s="35">
        <v>1</v>
      </c>
      <c r="K14" s="146">
        <v>44</v>
      </c>
      <c r="L14" s="147">
        <v>1</v>
      </c>
    </row>
    <row r="15" spans="4:12" ht="19.5" customHeight="1" thickBot="1">
      <c r="D15" s="34">
        <v>2</v>
      </c>
      <c r="E15" s="32">
        <v>11</v>
      </c>
      <c r="F15" s="31">
        <v>2</v>
      </c>
      <c r="J15" s="34">
        <v>2</v>
      </c>
      <c r="K15" s="32">
        <v>56</v>
      </c>
      <c r="L15" s="31">
        <v>2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3">
      <selection activeCell="K6" sqref="K6:L7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7.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9.5" customHeight="1">
      <c r="A6" s="83">
        <v>1</v>
      </c>
      <c r="B6" s="42">
        <v>2</v>
      </c>
      <c r="C6" s="43">
        <v>2</v>
      </c>
      <c r="D6" s="44">
        <v>100</v>
      </c>
      <c r="E6" s="146">
        <v>12</v>
      </c>
      <c r="F6" s="147">
        <v>3</v>
      </c>
      <c r="G6" s="71">
        <f>E6*F6</f>
        <v>36</v>
      </c>
      <c r="H6" s="114">
        <v>2</v>
      </c>
      <c r="I6" s="109">
        <f>H6*15</f>
        <v>30</v>
      </c>
      <c r="J6" s="115">
        <v>20</v>
      </c>
      <c r="K6" s="146">
        <v>41</v>
      </c>
      <c r="L6" s="147">
        <v>4</v>
      </c>
      <c r="M6" s="79">
        <f>K6*L6</f>
        <v>164</v>
      </c>
      <c r="N6" s="72">
        <f>(B6+F6-H6)*3</f>
        <v>9</v>
      </c>
      <c r="O6" s="2">
        <f>(C6+H6-L6)*5</f>
        <v>0</v>
      </c>
      <c r="P6" s="74">
        <f>J6+G6+I6+N6+O6</f>
        <v>95</v>
      </c>
      <c r="Q6" s="3">
        <f>M6-P6</f>
        <v>69</v>
      </c>
    </row>
    <row r="7" spans="1:17" ht="19.5" customHeight="1" thickBot="1">
      <c r="A7" s="84">
        <v>2</v>
      </c>
      <c r="B7" s="45">
        <f>B6+F6-H6</f>
        <v>3</v>
      </c>
      <c r="C7" s="46">
        <f>C6+H6-L6</f>
        <v>0</v>
      </c>
      <c r="D7" s="47">
        <f>D6+Q6</f>
        <v>169</v>
      </c>
      <c r="E7" s="32">
        <v>15</v>
      </c>
      <c r="F7" s="31">
        <v>2</v>
      </c>
      <c r="G7" s="95">
        <f>E7*F7</f>
        <v>30</v>
      </c>
      <c r="H7" s="116">
        <f>IF((B7+F7)&gt;=2,2,IF((B7+F7)&lt;2,(B7+F7)))</f>
        <v>2</v>
      </c>
      <c r="I7" s="117">
        <f>H7*15</f>
        <v>30</v>
      </c>
      <c r="J7" s="118">
        <v>20</v>
      </c>
      <c r="K7" s="32">
        <v>56</v>
      </c>
      <c r="L7" s="31">
        <v>1</v>
      </c>
      <c r="M7" s="80">
        <f>K7*L7</f>
        <v>56</v>
      </c>
      <c r="N7" s="73">
        <f>(B7+F7-H7)*3</f>
        <v>9</v>
      </c>
      <c r="O7" s="64">
        <f>(C7+H7-L7)*5</f>
        <v>5</v>
      </c>
      <c r="P7" s="75">
        <f>J7+G7+I7+N7+O7</f>
        <v>94</v>
      </c>
      <c r="Q7" s="65">
        <f>M7-P7</f>
        <v>-38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1</v>
      </c>
      <c r="D8" s="61">
        <f>D7+Q7</f>
        <v>131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220</v>
      </c>
      <c r="N8" s="63"/>
      <c r="O8" s="66"/>
      <c r="P8" s="76">
        <f>SUM(P6:P7)</f>
        <v>189</v>
      </c>
      <c r="Q8" s="77">
        <f>SUM(Q6:Q7)</f>
        <v>31</v>
      </c>
    </row>
    <row r="9" spans="2:17" ht="9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7.25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11.25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0.75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5" ht="36.75" customHeight="1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  <c r="O13" s="153"/>
    </row>
    <row r="14" spans="4:12" ht="21" customHeight="1" thickBot="1">
      <c r="D14" s="35">
        <v>1</v>
      </c>
      <c r="E14" s="146">
        <v>12</v>
      </c>
      <c r="F14" s="147">
        <v>3</v>
      </c>
      <c r="J14" s="35">
        <v>1</v>
      </c>
      <c r="K14" s="146">
        <v>41</v>
      </c>
      <c r="L14" s="147">
        <v>4</v>
      </c>
    </row>
    <row r="15" spans="4:12" ht="19.5" customHeight="1" thickBot="1">
      <c r="D15" s="34">
        <v>2</v>
      </c>
      <c r="E15" s="32">
        <v>15</v>
      </c>
      <c r="F15" s="31">
        <v>2</v>
      </c>
      <c r="J15" s="34">
        <v>2</v>
      </c>
      <c r="K15" s="32">
        <v>56</v>
      </c>
      <c r="L15" s="31">
        <v>1</v>
      </c>
    </row>
  </sheetData>
  <mergeCells count="19">
    <mergeCell ref="B1:Q1"/>
    <mergeCell ref="A3:A5"/>
    <mergeCell ref="E8:I8"/>
    <mergeCell ref="D10:L10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2">
      <selection activeCell="O13" sqref="O13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6" width="5.75390625" style="0" customWidth="1"/>
    <col min="7" max="7" width="8.75390625" style="0" customWidth="1"/>
    <col min="8" max="10" width="4.75390625" style="0" customWidth="1"/>
    <col min="11" max="12" width="6.75390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13.5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200" t="s">
        <v>4</v>
      </c>
      <c r="I3" s="200"/>
      <c r="J3" s="200"/>
      <c r="K3" s="210" t="s">
        <v>5</v>
      </c>
      <c r="L3" s="163"/>
      <c r="M3" s="211"/>
      <c r="N3" s="212" t="s">
        <v>6</v>
      </c>
      <c r="O3" s="166"/>
      <c r="P3" s="167" t="s">
        <v>15</v>
      </c>
      <c r="Q3" s="196" t="s">
        <v>7</v>
      </c>
    </row>
    <row r="4" spans="1:17" ht="12.75" customHeight="1" thickBot="1">
      <c r="A4" s="177"/>
      <c r="B4" s="184"/>
      <c r="C4" s="185"/>
      <c r="D4" s="185"/>
      <c r="E4" s="202" t="s">
        <v>8</v>
      </c>
      <c r="F4" s="191"/>
      <c r="G4" s="203"/>
      <c r="H4" s="171" t="s">
        <v>48</v>
      </c>
      <c r="I4" s="171"/>
      <c r="J4" s="171"/>
      <c r="K4" s="204" t="s">
        <v>9</v>
      </c>
      <c r="L4" s="194"/>
      <c r="M4" s="205"/>
      <c r="N4" s="206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40" t="s">
        <v>16</v>
      </c>
      <c r="I5" s="135" t="s">
        <v>17</v>
      </c>
      <c r="J5" s="141" t="s">
        <v>18</v>
      </c>
      <c r="K5" s="142" t="s">
        <v>13</v>
      </c>
      <c r="L5" s="128" t="s">
        <v>14</v>
      </c>
      <c r="M5" s="81" t="s">
        <v>19</v>
      </c>
      <c r="N5" s="143" t="s">
        <v>10</v>
      </c>
      <c r="O5" s="130" t="s">
        <v>11</v>
      </c>
      <c r="P5" s="169"/>
      <c r="Q5" s="198"/>
    </row>
    <row r="6" spans="1:17" ht="15.75">
      <c r="A6" s="83">
        <v>1</v>
      </c>
      <c r="B6" s="42">
        <v>2</v>
      </c>
      <c r="C6" s="43">
        <v>2</v>
      </c>
      <c r="D6" s="44">
        <v>100</v>
      </c>
      <c r="E6" s="146">
        <v>9</v>
      </c>
      <c r="F6" s="147">
        <v>3</v>
      </c>
      <c r="G6" s="71">
        <f>E6*F6</f>
        <v>27</v>
      </c>
      <c r="H6" s="114">
        <v>2</v>
      </c>
      <c r="I6" s="109">
        <f>H6*15</f>
        <v>30</v>
      </c>
      <c r="J6" s="115">
        <v>20</v>
      </c>
      <c r="K6" s="146">
        <v>33</v>
      </c>
      <c r="L6" s="147">
        <v>3</v>
      </c>
      <c r="M6" s="79">
        <f>K6*L6</f>
        <v>99</v>
      </c>
      <c r="N6" s="72">
        <f>(B6+F6-H6)*3</f>
        <v>9</v>
      </c>
      <c r="O6" s="2">
        <f>(C6+H6-L6)*5</f>
        <v>5</v>
      </c>
      <c r="P6" s="74">
        <f>J6+G6+I6+N6+O6</f>
        <v>91</v>
      </c>
      <c r="Q6" s="3">
        <f>M6-P6</f>
        <v>8</v>
      </c>
    </row>
    <row r="7" spans="1:17" ht="16.5" thickBot="1">
      <c r="A7" s="84">
        <v>2</v>
      </c>
      <c r="B7" s="45">
        <f>B6+F6-H6</f>
        <v>3</v>
      </c>
      <c r="C7" s="46">
        <f>C6+H6-L6</f>
        <v>1</v>
      </c>
      <c r="D7" s="47">
        <f>D6+Q6</f>
        <v>108</v>
      </c>
      <c r="E7" s="32">
        <v>10</v>
      </c>
      <c r="F7" s="31">
        <v>2</v>
      </c>
      <c r="G7" s="95">
        <f>E7*F7</f>
        <v>20</v>
      </c>
      <c r="H7" s="116">
        <f>IF((B7+F7)&gt;=2,2,IF((B7+F7)&lt;2,(B7+F7)))</f>
        <v>2</v>
      </c>
      <c r="I7" s="117">
        <f>H7*15</f>
        <v>30</v>
      </c>
      <c r="J7" s="118">
        <v>20</v>
      </c>
      <c r="K7" s="32">
        <v>56</v>
      </c>
      <c r="L7" s="31">
        <v>2</v>
      </c>
      <c r="M7" s="80">
        <f>K7*L7</f>
        <v>112</v>
      </c>
      <c r="N7" s="73">
        <f>(B7+F7-H7)*3</f>
        <v>9</v>
      </c>
      <c r="O7" s="64">
        <f>(C7+H7-L7)*5</f>
        <v>5</v>
      </c>
      <c r="P7" s="75">
        <f>J7+G7+I7+N7+O7</f>
        <v>84</v>
      </c>
      <c r="Q7" s="65">
        <f>M7-P7</f>
        <v>28</v>
      </c>
    </row>
    <row r="8" spans="1:17" s="68" customFormat="1" ht="19.5" customHeight="1" thickBot="1">
      <c r="A8" s="35" t="s">
        <v>46</v>
      </c>
      <c r="B8" s="59">
        <f>B7+F7-H7</f>
        <v>3</v>
      </c>
      <c r="C8" s="60">
        <f>C7+H7-L7</f>
        <v>1</v>
      </c>
      <c r="D8" s="61">
        <f>D7+Q7</f>
        <v>136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211</v>
      </c>
      <c r="N8" s="63"/>
      <c r="O8" s="66"/>
      <c r="P8" s="76">
        <f>SUM(P6:P7)</f>
        <v>175</v>
      </c>
      <c r="Q8" s="77">
        <f>SUM(Q6:Q7)</f>
        <v>36</v>
      </c>
    </row>
    <row r="9" spans="2:17" ht="7.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9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28.5" customHeight="1">
      <c r="D12" s="154" t="s">
        <v>1</v>
      </c>
      <c r="E12" s="156" t="s">
        <v>35</v>
      </c>
      <c r="F12" s="157"/>
      <c r="J12" s="158" t="s">
        <v>1</v>
      </c>
      <c r="K12" s="160" t="s">
        <v>36</v>
      </c>
      <c r="L12" s="161"/>
    </row>
    <row r="13" spans="4:12" ht="39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6.5" thickBot="1">
      <c r="D14" s="35">
        <v>1</v>
      </c>
      <c r="E14" s="146">
        <v>9</v>
      </c>
      <c r="F14" s="147">
        <v>3</v>
      </c>
      <c r="J14" s="35">
        <v>1</v>
      </c>
      <c r="K14" s="146">
        <v>33</v>
      </c>
      <c r="L14" s="147">
        <v>3</v>
      </c>
    </row>
    <row r="15" spans="4:12" ht="16.5" thickBot="1">
      <c r="D15" s="34">
        <v>2</v>
      </c>
      <c r="E15" s="32">
        <v>10</v>
      </c>
      <c r="F15" s="31">
        <v>2</v>
      </c>
      <c r="J15" s="34">
        <v>2</v>
      </c>
      <c r="K15" s="32">
        <v>56</v>
      </c>
      <c r="L15" s="31">
        <v>2</v>
      </c>
    </row>
  </sheetData>
  <mergeCells count="19">
    <mergeCell ref="A3:A5"/>
    <mergeCell ref="E8:I8"/>
    <mergeCell ref="D10:L10"/>
    <mergeCell ref="B1:Q1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2">
      <selection activeCell="K12" sqref="K12:L12"/>
    </sheetView>
  </sheetViews>
  <sheetFormatPr defaultColWidth="9.00390625" defaultRowHeight="12.75"/>
  <cols>
    <col min="1" max="1" width="6.25390625" style="0" customWidth="1"/>
    <col min="2" max="3" width="4.75390625" style="0" customWidth="1"/>
    <col min="4" max="4" width="8.75390625" style="0" customWidth="1"/>
    <col min="5" max="5" width="5.625" style="0" customWidth="1"/>
    <col min="6" max="6" width="5.75390625" style="0" customWidth="1"/>
    <col min="7" max="7" width="8.75390625" style="0" customWidth="1"/>
    <col min="8" max="10" width="4.75390625" style="0" customWidth="1"/>
    <col min="11" max="11" width="6.375" style="0" customWidth="1"/>
    <col min="12" max="12" width="6.625" style="0" customWidth="1"/>
    <col min="13" max="13" width="7.125" style="0" customWidth="1"/>
    <col min="14" max="15" width="5.75390625" style="0" customWidth="1"/>
    <col min="16" max="16" width="8.00390625" style="0" customWidth="1"/>
  </cols>
  <sheetData>
    <row r="1" spans="2:17" ht="20.25"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2:17" ht="6.7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customHeight="1">
      <c r="A3" s="176" t="s">
        <v>1</v>
      </c>
      <c r="B3" s="181" t="s">
        <v>2</v>
      </c>
      <c r="C3" s="182"/>
      <c r="D3" s="182"/>
      <c r="E3" s="208" t="s">
        <v>3</v>
      </c>
      <c r="F3" s="188"/>
      <c r="G3" s="209"/>
      <c r="H3" s="199" t="s">
        <v>4</v>
      </c>
      <c r="I3" s="200"/>
      <c r="J3" s="201"/>
      <c r="K3" s="162" t="s">
        <v>5</v>
      </c>
      <c r="L3" s="163"/>
      <c r="M3" s="164"/>
      <c r="N3" s="165" t="s">
        <v>6</v>
      </c>
      <c r="O3" s="166"/>
      <c r="P3" s="167" t="s">
        <v>15</v>
      </c>
      <c r="Q3" s="196" t="s">
        <v>7</v>
      </c>
    </row>
    <row r="4" spans="1:17" ht="13.5" customHeight="1" thickBot="1">
      <c r="A4" s="177"/>
      <c r="B4" s="184"/>
      <c r="C4" s="185"/>
      <c r="D4" s="185"/>
      <c r="E4" s="202" t="s">
        <v>8</v>
      </c>
      <c r="F4" s="191"/>
      <c r="G4" s="203"/>
      <c r="H4" s="170" t="s">
        <v>48</v>
      </c>
      <c r="I4" s="171"/>
      <c r="J4" s="172"/>
      <c r="K4" s="193" t="s">
        <v>9</v>
      </c>
      <c r="L4" s="194"/>
      <c r="M4" s="195"/>
      <c r="N4" s="173" t="s">
        <v>42</v>
      </c>
      <c r="O4" s="174"/>
      <c r="P4" s="168"/>
      <c r="Q4" s="197"/>
    </row>
    <row r="5" spans="1:17" ht="60.75" thickBot="1">
      <c r="A5" s="178"/>
      <c r="B5" s="131" t="s">
        <v>10</v>
      </c>
      <c r="C5" s="132" t="s">
        <v>11</v>
      </c>
      <c r="D5" s="137" t="s">
        <v>12</v>
      </c>
      <c r="E5" s="138" t="s">
        <v>13</v>
      </c>
      <c r="F5" s="125" t="s">
        <v>14</v>
      </c>
      <c r="G5" s="139" t="s">
        <v>47</v>
      </c>
      <c r="H5" s="134" t="s">
        <v>16</v>
      </c>
      <c r="I5" s="135" t="s">
        <v>17</v>
      </c>
      <c r="J5" s="136" t="s">
        <v>18</v>
      </c>
      <c r="K5" s="127" t="s">
        <v>13</v>
      </c>
      <c r="L5" s="128" t="s">
        <v>14</v>
      </c>
      <c r="M5" s="87" t="s">
        <v>19</v>
      </c>
      <c r="N5" s="129" t="s">
        <v>10</v>
      </c>
      <c r="O5" s="130" t="s">
        <v>11</v>
      </c>
      <c r="P5" s="169"/>
      <c r="Q5" s="198"/>
    </row>
    <row r="6" spans="1:17" ht="15.75">
      <c r="A6" s="83">
        <v>1</v>
      </c>
      <c r="B6" s="42">
        <v>2</v>
      </c>
      <c r="C6" s="43">
        <v>2</v>
      </c>
      <c r="D6" s="44">
        <v>100</v>
      </c>
      <c r="E6" s="148"/>
      <c r="F6" s="121"/>
      <c r="G6" s="71">
        <f>E6*F6</f>
        <v>0</v>
      </c>
      <c r="H6" s="108">
        <v>2</v>
      </c>
      <c r="I6" s="109">
        <f>H6*15</f>
        <v>30</v>
      </c>
      <c r="J6" s="110">
        <v>20</v>
      </c>
      <c r="K6" s="120"/>
      <c r="L6" s="121"/>
      <c r="M6" s="88">
        <f>K6*L6</f>
        <v>0</v>
      </c>
      <c r="N6" s="90">
        <f>(B6+F6-H6)*3</f>
        <v>0</v>
      </c>
      <c r="O6" s="91">
        <f>(C6+H6-L6)*5</f>
        <v>20</v>
      </c>
      <c r="P6" s="74">
        <f>J6+G6+I6+N6+O6</f>
        <v>70</v>
      </c>
      <c r="Q6" s="3">
        <f>M6-P6</f>
        <v>-70</v>
      </c>
    </row>
    <row r="7" spans="1:17" ht="16.5" thickBot="1">
      <c r="A7" s="84">
        <v>2</v>
      </c>
      <c r="B7" s="45">
        <f>B6+F6-H6</f>
        <v>0</v>
      </c>
      <c r="C7" s="46">
        <f>C6+H6-L6</f>
        <v>4</v>
      </c>
      <c r="D7" s="47">
        <f>D6+Q6</f>
        <v>30</v>
      </c>
      <c r="E7" s="32"/>
      <c r="F7" s="94"/>
      <c r="G7" s="95">
        <f>E7*F7</f>
        <v>0</v>
      </c>
      <c r="H7" s="111">
        <f>IF((B7+F7)&gt;=2,2,IF((B7+F7)&lt;2,(B7+F7)))</f>
        <v>0</v>
      </c>
      <c r="I7" s="112">
        <f>H7*15</f>
        <v>0</v>
      </c>
      <c r="J7" s="113">
        <v>20</v>
      </c>
      <c r="K7" s="62"/>
      <c r="L7" s="58"/>
      <c r="M7" s="89">
        <f>K7*L7</f>
        <v>0</v>
      </c>
      <c r="N7" s="92">
        <f>(B7+F7-H7)*3</f>
        <v>0</v>
      </c>
      <c r="O7" s="93">
        <f>(C7+H7-L7)*5</f>
        <v>20</v>
      </c>
      <c r="P7" s="75">
        <f>J7+G7+I7+N7+O7</f>
        <v>40</v>
      </c>
      <c r="Q7" s="65">
        <f>M7-P7</f>
        <v>-40</v>
      </c>
    </row>
    <row r="8" spans="1:17" s="68" customFormat="1" ht="19.5" customHeight="1" thickBot="1">
      <c r="A8" s="35" t="s">
        <v>46</v>
      </c>
      <c r="B8" s="59">
        <f>B7+F7-H7</f>
        <v>0</v>
      </c>
      <c r="C8" s="60">
        <f>C7+H7-L7</f>
        <v>4</v>
      </c>
      <c r="D8" s="61">
        <f>D7+Q7</f>
        <v>-10</v>
      </c>
      <c r="E8" s="207"/>
      <c r="F8" s="179"/>
      <c r="G8" s="179"/>
      <c r="H8" s="179"/>
      <c r="I8" s="179"/>
      <c r="J8" s="67"/>
      <c r="K8" s="67"/>
      <c r="L8" s="107"/>
      <c r="M8" s="82">
        <f>SUM(M6:M7)</f>
        <v>0</v>
      </c>
      <c r="N8" s="63"/>
      <c r="O8" s="66"/>
      <c r="P8" s="76">
        <f>SUM(P6:P7)</f>
        <v>110</v>
      </c>
      <c r="Q8" s="77">
        <f>SUM(Q6:Q7)</f>
        <v>-110</v>
      </c>
    </row>
    <row r="9" spans="2:17" ht="9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2:17" ht="18" customHeight="1">
      <c r="B10" s="1"/>
      <c r="C10" s="1"/>
      <c r="D10" s="180" t="s">
        <v>34</v>
      </c>
      <c r="E10" s="180"/>
      <c r="F10" s="180"/>
      <c r="G10" s="180"/>
      <c r="H10" s="180"/>
      <c r="I10" s="180"/>
      <c r="J10" s="180"/>
      <c r="K10" s="180"/>
      <c r="L10" s="180"/>
      <c r="M10" s="78"/>
      <c r="N10" s="1"/>
      <c r="O10" s="1"/>
      <c r="P10" s="1"/>
      <c r="Q10" s="1"/>
    </row>
    <row r="11" spans="1:17" ht="8.25" customHeight="1" thickBot="1">
      <c r="A11" s="29"/>
      <c r="B11" s="30"/>
      <c r="C11" s="30"/>
      <c r="D11" s="29"/>
      <c r="E11" s="29"/>
      <c r="F11" s="33"/>
      <c r="G11" s="33"/>
      <c r="H11" s="33"/>
      <c r="I11" s="33"/>
      <c r="J11" s="33"/>
      <c r="K11" s="33"/>
      <c r="L11" s="33"/>
      <c r="M11" s="33"/>
      <c r="N11" s="30"/>
      <c r="O11" s="30"/>
      <c r="P11" s="30"/>
      <c r="Q11" s="30"/>
    </row>
    <row r="12" spans="4:12" ht="30" customHeight="1">
      <c r="D12" s="154" t="s">
        <v>1</v>
      </c>
      <c r="E12" s="156" t="s">
        <v>35</v>
      </c>
      <c r="F12" s="157"/>
      <c r="J12" s="158" t="s">
        <v>1</v>
      </c>
      <c r="K12" s="213" t="s">
        <v>36</v>
      </c>
      <c r="L12" s="214"/>
    </row>
    <row r="13" spans="4:12" ht="39" thickBot="1">
      <c r="D13" s="155"/>
      <c r="E13" s="149" t="s">
        <v>13</v>
      </c>
      <c r="F13" s="150" t="s">
        <v>14</v>
      </c>
      <c r="J13" s="159"/>
      <c r="K13" s="151" t="s">
        <v>13</v>
      </c>
      <c r="L13" s="152" t="s">
        <v>14</v>
      </c>
    </row>
    <row r="14" spans="4:12" ht="16.5" thickBot="1">
      <c r="D14" s="35">
        <v>1</v>
      </c>
      <c r="E14" s="144"/>
      <c r="F14" s="145"/>
      <c r="J14" s="35">
        <v>1</v>
      </c>
      <c r="K14" s="144"/>
      <c r="L14" s="145"/>
    </row>
    <row r="15" spans="4:12" ht="16.5" thickBot="1">
      <c r="D15" s="34">
        <v>2</v>
      </c>
      <c r="E15" s="122"/>
      <c r="F15" s="123"/>
      <c r="J15" s="34">
        <v>2</v>
      </c>
      <c r="K15" s="122"/>
      <c r="L15" s="123"/>
    </row>
  </sheetData>
  <mergeCells count="19">
    <mergeCell ref="A3:A5"/>
    <mergeCell ref="E8:I8"/>
    <mergeCell ref="D10:L10"/>
    <mergeCell ref="B1:Q1"/>
    <mergeCell ref="B3:D4"/>
    <mergeCell ref="E3:G3"/>
    <mergeCell ref="H3:J3"/>
    <mergeCell ref="K3:M3"/>
    <mergeCell ref="N3:O3"/>
    <mergeCell ref="P3:P5"/>
    <mergeCell ref="Q3:Q5"/>
    <mergeCell ref="E4:G4"/>
    <mergeCell ref="H4:J4"/>
    <mergeCell ref="K4:M4"/>
    <mergeCell ref="N4:O4"/>
    <mergeCell ref="D12:D13"/>
    <mergeCell ref="E12:F12"/>
    <mergeCell ref="J12:J13"/>
    <mergeCell ref="K12:L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 Евгеньевна</cp:lastModifiedBy>
  <dcterms:created xsi:type="dcterms:W3CDTF">2005-12-02T11:30:44Z</dcterms:created>
  <dcterms:modified xsi:type="dcterms:W3CDTF">2007-01-09T21:32:21Z</dcterms:modified>
  <cp:category/>
  <cp:version/>
  <cp:contentType/>
  <cp:contentStatus/>
</cp:coreProperties>
</file>