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<sst xmlns="http://schemas.openxmlformats.org/spreadsheetml/2006/main" count="92" uniqueCount="78">
  <si>
    <t>l, м</t>
  </si>
  <si>
    <t>A, м</t>
  </si>
  <si>
    <t>t, с</t>
  </si>
  <si>
    <t>N</t>
  </si>
  <si>
    <r>
      <t>ε</t>
    </r>
    <r>
      <rPr>
        <sz val="10"/>
        <rFont val="Arial Cyr"/>
        <family val="0"/>
      </rPr>
      <t>t</t>
    </r>
  </si>
  <si>
    <r>
      <t>g</t>
    </r>
    <r>
      <rPr>
        <sz val="8"/>
        <rFont val="Arial Cyr"/>
        <family val="2"/>
      </rPr>
      <t>ср</t>
    </r>
    <r>
      <rPr>
        <sz val="10"/>
        <rFont val="Arial Cyr"/>
        <family val="0"/>
      </rPr>
      <t>, м/c</t>
    </r>
    <r>
      <rPr>
        <sz val="10"/>
        <rFont val="Times New Roman"/>
        <family val="1"/>
      </rPr>
      <t>²</t>
    </r>
  </si>
  <si>
    <r>
      <t>∆t</t>
    </r>
    <r>
      <rPr>
        <sz val="8"/>
        <rFont val="Arial Cyr"/>
        <family val="2"/>
      </rPr>
      <t>ср</t>
    </r>
    <r>
      <rPr>
        <sz val="10"/>
        <rFont val="Arial Cyr"/>
        <family val="0"/>
      </rPr>
      <t>, c</t>
    </r>
  </si>
  <si>
    <r>
      <t xml:space="preserve">t </t>
    </r>
    <r>
      <rPr>
        <sz val="8"/>
        <rFont val="Arial Cyr"/>
        <family val="2"/>
      </rPr>
      <t>ср</t>
    </r>
    <r>
      <rPr>
        <sz val="10"/>
        <rFont val="Arial Cyr"/>
        <family val="0"/>
      </rPr>
      <t>, c</t>
    </r>
  </si>
  <si>
    <t>∆g, м/c²</t>
  </si>
  <si>
    <r>
      <t>ε</t>
    </r>
    <r>
      <rPr>
        <sz val="10"/>
        <rFont val="Arial Cyr"/>
        <family val="0"/>
      </rPr>
      <t>g</t>
    </r>
  </si>
  <si>
    <r>
      <t>ε</t>
    </r>
    <r>
      <rPr>
        <i/>
        <sz val="10"/>
        <rFont val="Arial Cyr"/>
        <family val="2"/>
      </rPr>
      <t>l</t>
    </r>
  </si>
  <si>
    <r>
      <t>∆t</t>
    </r>
    <r>
      <rPr>
        <sz val="10"/>
        <rFont val="Arial Cyr"/>
        <family val="0"/>
      </rPr>
      <t>, с</t>
    </r>
  </si>
  <si>
    <t>±</t>
  </si>
  <si>
    <t>g-, м/c²</t>
  </si>
  <si>
    <t>g+, м/c²</t>
  </si>
  <si>
    <t>)    м/c²</t>
  </si>
  <si>
    <t xml:space="preserve"> %</t>
  </si>
  <si>
    <t>Лабораторная работа №3</t>
  </si>
  <si>
    <t>Определение ускорения свободного падения</t>
  </si>
  <si>
    <t>ср</t>
  </si>
  <si>
    <t xml:space="preserve">  g  =  (</t>
  </si>
  <si>
    <r>
      <t>ε</t>
    </r>
    <r>
      <rPr>
        <sz val="8"/>
        <rFont val="Arial Cyr"/>
        <family val="2"/>
      </rPr>
      <t>g</t>
    </r>
    <r>
      <rPr>
        <sz val="16"/>
        <rFont val="Arial Cyr"/>
        <family val="0"/>
      </rPr>
      <t xml:space="preserve">  =</t>
    </r>
  </si>
  <si>
    <t xml:space="preserve"> -промежуточная таблица для построения графической зависимости</t>
  </si>
  <si>
    <t>(печатается белым по белому)</t>
  </si>
  <si>
    <t>Вывод:</t>
  </si>
  <si>
    <t>Указания для учителя:</t>
  </si>
  <si>
    <t xml:space="preserve"> =(G5+0,1)/E5</t>
  </si>
  <si>
    <t xml:space="preserve"> =СРЗНАЧ(D5:D7)</t>
  </si>
  <si>
    <t xml:space="preserve"> =СРЗНАЧ(D8:D10)</t>
  </si>
  <si>
    <t xml:space="preserve"> =СРЗНАЧ(D11:D13)</t>
  </si>
  <si>
    <t xml:space="preserve"> =ABS(D5-E5)</t>
  </si>
  <si>
    <t xml:space="preserve"> =ABS(D8-E8)</t>
  </si>
  <si>
    <t xml:space="preserve"> =ABS(D11-E11)</t>
  </si>
  <si>
    <t xml:space="preserve"> =СРЗНАЧ(F5:F7)</t>
  </si>
  <si>
    <t xml:space="preserve"> =СРЗНАЧ(F8:F10)</t>
  </si>
  <si>
    <t xml:space="preserve"> =СРЗНАЧ(F11:F13)</t>
  </si>
  <si>
    <t xml:space="preserve"> =(0,001+0,0005)/B5</t>
  </si>
  <si>
    <t xml:space="preserve"> =(0,001+0,0005)/B8</t>
  </si>
  <si>
    <t xml:space="preserve"> =(0,001+0,0005)/B11</t>
  </si>
  <si>
    <t xml:space="preserve"> =(G8+1)/E8</t>
  </si>
  <si>
    <t xml:space="preserve"> =(G11+1)/E11</t>
  </si>
  <si>
    <t xml:space="preserve"> =H5+2*I5</t>
  </si>
  <si>
    <t xml:space="preserve"> =H8+2*I8</t>
  </si>
  <si>
    <t xml:space="preserve"> =H11+2*I11</t>
  </si>
  <si>
    <t xml:space="preserve"> =K14/M14</t>
  </si>
  <si>
    <t xml:space="preserve"> =J5*M5</t>
  </si>
  <si>
    <t xml:space="preserve"> =J8*M8</t>
  </si>
  <si>
    <t xml:space="preserve"> =J11*M11</t>
  </si>
  <si>
    <t xml:space="preserve"> =M14-L14</t>
  </si>
  <si>
    <t xml:space="preserve"> =M5-K5</t>
  </si>
  <si>
    <t xml:space="preserve"> =M8-K8</t>
  </si>
  <si>
    <t xml:space="preserve"> =M11-K11</t>
  </si>
  <si>
    <t xml:space="preserve"> =МИН(L5;L8;L11)</t>
  </si>
  <si>
    <t xml:space="preserve"> =4*ПИ()^2*A5*C5*C5/E5/E5</t>
  </si>
  <si>
    <t xml:space="preserve"> =4*ПИ()^2*A8*C8*C8/E8/E8</t>
  </si>
  <si>
    <t xml:space="preserve"> =4*ПИ()^2*A11*C11*C11/E11/E11</t>
  </si>
  <si>
    <t xml:space="preserve"> =(L14+N14)/2</t>
  </si>
  <si>
    <t xml:space="preserve"> =M5+K5</t>
  </si>
  <si>
    <t xml:space="preserve"> =M8+K8</t>
  </si>
  <si>
    <t xml:space="preserve"> =M11+K11</t>
  </si>
  <si>
    <t xml:space="preserve"> =МАКС(N5;N8;N11)</t>
  </si>
  <si>
    <t xml:space="preserve"> =M14</t>
  </si>
  <si>
    <t xml:space="preserve"> =K14</t>
  </si>
  <si>
    <t xml:space="preserve"> =J14</t>
  </si>
  <si>
    <t>∆t, с</t>
  </si>
  <si>
    <t>t ср, c</t>
  </si>
  <si>
    <t>∆tср, c</t>
  </si>
  <si>
    <t>εl</t>
  </si>
  <si>
    <t>εt</t>
  </si>
  <si>
    <t>εg</t>
  </si>
  <si>
    <t>gср, м/c²</t>
  </si>
  <si>
    <t>εg  =</t>
  </si>
  <si>
    <t xml:space="preserve">т. к. 9,81м/c² попадает в интервал [7,74;10,27]м/c² . </t>
  </si>
  <si>
    <r>
      <t>Вывод:</t>
    </r>
    <r>
      <rPr>
        <sz val="10"/>
        <rFont val="Arial Cyr"/>
        <family val="0"/>
      </rPr>
      <t xml:space="preserve"> В результате проведения лабораторной работы мы научились поределять ускорение </t>
    </r>
  </si>
  <si>
    <t xml:space="preserve">свободного падения с помощью маятника. Экспериментальное значение ускорения </t>
  </si>
  <si>
    <t xml:space="preserve">свободного падения, с учетом погрешностей не противоречит табличным данным </t>
  </si>
  <si>
    <t xml:space="preserve"> -таблица для построения графической зависимости</t>
  </si>
  <si>
    <r>
      <t xml:space="preserve">                                                    Лабораторная работа №3                                                                                           </t>
    </r>
    <r>
      <rPr>
        <b/>
        <sz val="10"/>
        <rFont val="Arial Cyr"/>
        <family val="0"/>
      </rPr>
      <t>Тема:</t>
    </r>
    <r>
      <rPr>
        <sz val="10"/>
        <rFont val="Arial Cyr"/>
        <family val="0"/>
      </rPr>
      <t xml:space="preserve"> Определение ускорения свободного падения с помощью маятника.                                                                              </t>
    </r>
    <r>
      <rPr>
        <b/>
        <sz val="10"/>
        <rFont val="Arial Cyr"/>
        <family val="0"/>
      </rPr>
      <t xml:space="preserve">Цель: </t>
    </r>
    <r>
      <rPr>
        <sz val="10"/>
        <rFont val="Arial Cyr"/>
        <family val="0"/>
      </rPr>
      <t>Определить ускорение свободного падения g.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</si>
</sst>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Arial Cyr"/>
      <family val="2"/>
    </font>
    <font>
      <i/>
      <sz val="16"/>
      <name val="Arial Cyr"/>
      <family val="2"/>
    </font>
    <font>
      <sz val="16"/>
      <name val="Arial Cyr"/>
      <family val="2"/>
    </font>
    <font>
      <sz val="16"/>
      <color indexed="8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i/>
      <sz val="10"/>
      <name val="Times New Roman"/>
      <family val="1"/>
    </font>
    <font>
      <b/>
      <i/>
      <sz val="12"/>
      <color indexed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2" fontId="0" fillId="0" borderId="2" xfId="0" applyNumberForma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0" fontId="0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Лист2!$A$36:$A$39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ср</c:v>
                </c:pt>
              </c:strCache>
            </c:strRef>
          </c:cat>
          <c:val>
            <c:numRef>
              <c:f>Лист2!$B$36:$B$39</c:f>
              <c:numCache>
                <c:ptCount val="4"/>
                <c:pt idx="0">
                  <c:v>9.467971197909318</c:v>
                </c:pt>
                <c:pt idx="1">
                  <c:v>7.743001622566623</c:v>
                </c:pt>
                <c:pt idx="2">
                  <c:v>8.117986103230958</c:v>
                </c:pt>
                <c:pt idx="3">
                  <c:v>7.743001622566623</c:v>
                </c:pt>
              </c:numCache>
            </c:numRef>
          </c:val>
        </c:ser>
        <c:ser>
          <c:idx val="1"/>
          <c:order val="1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Лист2!$A$36:$A$39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ср</c:v>
                </c:pt>
              </c:strCache>
            </c:strRef>
          </c:cat>
          <c:val>
            <c:numRef>
              <c:f>Лист2!$C$36:$C$39</c:f>
              <c:numCache>
                <c:ptCount val="4"/>
                <c:pt idx="0">
                  <c:v>0.3987488624685631</c:v>
                </c:pt>
                <c:pt idx="1">
                  <c:v>0.8521432461240768</c:v>
                </c:pt>
                <c:pt idx="2">
                  <c:v>0.7493838130686359</c:v>
                </c:pt>
                <c:pt idx="3">
                  <c:v>1.2612336501399115</c:v>
                </c:pt>
              </c:numCache>
            </c:numRef>
          </c:val>
        </c:ser>
        <c:ser>
          <c:idx val="2"/>
          <c:order val="2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Лист2!$A$36:$A$39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ср</c:v>
                </c:pt>
              </c:strCache>
            </c:strRef>
          </c:cat>
          <c:val>
            <c:numRef>
              <c:f>Лист2!$D$36:$D$39</c:f>
              <c:numCache>
                <c:ptCount val="4"/>
                <c:pt idx="0">
                  <c:v>0.3987488624685631</c:v>
                </c:pt>
                <c:pt idx="1">
                  <c:v>0.8521432461240768</c:v>
                </c:pt>
                <c:pt idx="2">
                  <c:v>0.7493838130686359</c:v>
                </c:pt>
                <c:pt idx="3">
                  <c:v>1.2612336501399115</c:v>
                </c:pt>
              </c:numCache>
            </c:numRef>
          </c:val>
        </c:ser>
        <c:overlap val="100"/>
        <c:axId val="10532521"/>
        <c:axId val="27683826"/>
      </c:barChart>
      <c:catAx>
        <c:axId val="10532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Номер эксперимента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83826"/>
        <c:crosses val="autoZero"/>
        <c:auto val="1"/>
        <c:lblOffset val="100"/>
        <c:noMultiLvlLbl val="0"/>
      </c:catAx>
      <c:valAx>
        <c:axId val="27683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Экспериментальные значения ускорения свободного падения с учетом погрешностей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25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Лист2!$A$36:$A$39</c:f>
              <c:strCache/>
            </c:strRef>
          </c:cat>
          <c:val>
            <c:numRef>
              <c:f>Лист2!$B$36:$B$39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Лист2!$A$36:$A$39</c:f>
              <c:strCache/>
            </c:strRef>
          </c:cat>
          <c:val>
            <c:numRef>
              <c:f>Лист2!$C$36:$C$39</c:f>
              <c:numCache/>
            </c:numRef>
          </c:val>
        </c:ser>
        <c:ser>
          <c:idx val="2"/>
          <c:order val="2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Лист2!$A$36:$A$39</c:f>
              <c:strCache/>
            </c:strRef>
          </c:cat>
          <c:val>
            <c:numRef>
              <c:f>Лист2!$D$36:$D$39</c:f>
              <c:numCache/>
            </c:numRef>
          </c:val>
        </c:ser>
        <c:overlap val="100"/>
        <c:axId val="47827843"/>
        <c:axId val="27797404"/>
      </c:barChart>
      <c:catAx>
        <c:axId val="47827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Номер эксперимента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97404"/>
        <c:crosses val="autoZero"/>
        <c:auto val="1"/>
        <c:lblOffset val="100"/>
        <c:noMultiLvlLbl val="0"/>
      </c:catAx>
      <c:valAx>
        <c:axId val="277974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Экспериментальные значения ускорения свободного падения с учетом погрешностей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27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0</xdr:rowOff>
    </xdr:from>
    <xdr:to>
      <xdr:col>13</xdr:col>
      <xdr:colOff>581025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76200" y="4238625"/>
        <a:ext cx="132588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47625</xdr:rowOff>
    </xdr:from>
    <xdr:to>
      <xdr:col>13</xdr:col>
      <xdr:colOff>504825</xdr:colOff>
      <xdr:row>28</xdr:row>
      <xdr:rowOff>133350</xdr:rowOff>
    </xdr:to>
    <xdr:graphicFrame>
      <xdr:nvGraphicFramePr>
        <xdr:cNvPr id="1" name="Chart 22"/>
        <xdr:cNvGraphicFramePr/>
      </xdr:nvGraphicFramePr>
      <xdr:xfrm>
        <a:off x="9525" y="2876550"/>
        <a:ext cx="66579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zoomScale="75" zoomScaleNormal="75" workbookViewId="0" topLeftCell="A1">
      <selection activeCell="A4" sqref="A4:N17"/>
    </sheetView>
  </sheetViews>
  <sheetFormatPr defaultColWidth="9.00390625" defaultRowHeight="12.75"/>
  <cols>
    <col min="1" max="1" width="5.00390625" style="0" customWidth="1"/>
    <col min="2" max="2" width="4.875" style="0" customWidth="1"/>
    <col min="3" max="3" width="8.375" style="0" customWidth="1"/>
    <col min="4" max="4" width="5.625" style="0" customWidth="1"/>
    <col min="5" max="5" width="17.875" style="0" customWidth="1"/>
    <col min="6" max="6" width="14.00390625" style="0" customWidth="1"/>
    <col min="7" max="7" width="17.125" style="0" customWidth="1"/>
    <col min="8" max="8" width="17.875" style="0" customWidth="1"/>
    <col min="9" max="9" width="11.875" style="0" customWidth="1"/>
    <col min="10" max="10" width="11.00390625" style="0" customWidth="1"/>
    <col min="11" max="11" width="9.75390625" style="0" customWidth="1"/>
    <col min="12" max="12" width="16.25390625" style="0" customWidth="1"/>
    <col min="13" max="13" width="27.75390625" style="0" customWidth="1"/>
    <col min="14" max="14" width="18.00390625" style="0" customWidth="1"/>
  </cols>
  <sheetData>
    <row r="1" spans="1:14" ht="12.75">
      <c r="A1" s="25"/>
      <c r="B1" s="25"/>
      <c r="C1" s="25"/>
      <c r="D1" s="25"/>
      <c r="E1" s="25"/>
      <c r="F1" s="25"/>
      <c r="G1" s="25" t="s">
        <v>17</v>
      </c>
      <c r="H1" s="25"/>
      <c r="I1" s="25"/>
      <c r="J1" s="25"/>
      <c r="K1" s="25"/>
      <c r="L1" s="25"/>
      <c r="M1" s="25"/>
      <c r="N1" s="25"/>
    </row>
    <row r="2" spans="1:14" ht="12.75">
      <c r="A2" s="25"/>
      <c r="B2" s="25"/>
      <c r="C2" s="25"/>
      <c r="D2" s="25"/>
      <c r="E2" s="25"/>
      <c r="F2" s="25" t="s">
        <v>18</v>
      </c>
      <c r="G2" s="25"/>
      <c r="H2" s="25"/>
      <c r="I2" s="25"/>
      <c r="J2" s="25"/>
      <c r="K2" s="25"/>
      <c r="L2" s="25"/>
      <c r="M2" s="25"/>
      <c r="N2" s="25"/>
    </row>
    <row r="3" spans="1:14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2.75">
      <c r="A4" s="36" t="s">
        <v>0</v>
      </c>
      <c r="B4" s="36" t="s">
        <v>1</v>
      </c>
      <c r="C4" s="36" t="s">
        <v>3</v>
      </c>
      <c r="D4" s="36" t="s">
        <v>2</v>
      </c>
      <c r="E4" s="36" t="s">
        <v>65</v>
      </c>
      <c r="F4" s="36" t="s">
        <v>64</v>
      </c>
      <c r="G4" s="36" t="s">
        <v>66</v>
      </c>
      <c r="H4" s="37" t="s">
        <v>67</v>
      </c>
      <c r="I4" s="36" t="s">
        <v>68</v>
      </c>
      <c r="J4" s="36" t="s">
        <v>69</v>
      </c>
      <c r="K4" s="36" t="s">
        <v>8</v>
      </c>
      <c r="L4" s="36" t="s">
        <v>13</v>
      </c>
      <c r="M4" s="36" t="s">
        <v>70</v>
      </c>
      <c r="N4" s="36" t="s">
        <v>14</v>
      </c>
    </row>
    <row r="5" spans="1:15" ht="12.75">
      <c r="A5" s="26">
        <v>1.4</v>
      </c>
      <c r="B5" s="26">
        <v>0.1</v>
      </c>
      <c r="C5" s="27">
        <v>30</v>
      </c>
      <c r="D5" s="28">
        <v>71.11</v>
      </c>
      <c r="E5" s="26" t="s">
        <v>27</v>
      </c>
      <c r="F5" s="26" t="s">
        <v>30</v>
      </c>
      <c r="G5" s="26" t="s">
        <v>33</v>
      </c>
      <c r="H5" s="26" t="s">
        <v>36</v>
      </c>
      <c r="I5" s="26" t="s">
        <v>26</v>
      </c>
      <c r="J5" s="26" t="s">
        <v>41</v>
      </c>
      <c r="K5" s="26" t="s">
        <v>45</v>
      </c>
      <c r="L5" s="26" t="s">
        <v>49</v>
      </c>
      <c r="M5" s="26" t="s">
        <v>53</v>
      </c>
      <c r="N5" s="26" t="s">
        <v>57</v>
      </c>
      <c r="O5" s="13"/>
    </row>
    <row r="6" spans="1:15" ht="12.75">
      <c r="A6" s="29"/>
      <c r="B6" s="29"/>
      <c r="C6" s="30"/>
      <c r="D6" s="28">
        <v>69.8</v>
      </c>
      <c r="E6" s="29"/>
      <c r="F6" s="29" t="e">
        <f>ABS(D6-E5)</f>
        <v>#VALUE!</v>
      </c>
      <c r="G6" s="29"/>
      <c r="H6" s="29"/>
      <c r="I6" s="29"/>
      <c r="J6" s="29"/>
      <c r="K6" s="29"/>
      <c r="L6" s="29"/>
      <c r="M6" s="29"/>
      <c r="N6" s="29"/>
      <c r="O6" s="13"/>
    </row>
    <row r="7" spans="1:15" ht="12.75">
      <c r="A7" s="31"/>
      <c r="B7" s="31"/>
      <c r="C7" s="32"/>
      <c r="D7" s="28">
        <v>72.1</v>
      </c>
      <c r="E7" s="31"/>
      <c r="F7" s="31" t="e">
        <f>ABS(D7-E5)</f>
        <v>#VALUE!</v>
      </c>
      <c r="G7" s="31"/>
      <c r="H7" s="31"/>
      <c r="I7" s="31"/>
      <c r="J7" s="31"/>
      <c r="K7" s="31"/>
      <c r="L7" s="31"/>
      <c r="M7" s="31"/>
      <c r="N7" s="31"/>
      <c r="O7" s="13"/>
    </row>
    <row r="8" spans="1:15" ht="12.75">
      <c r="A8" s="26">
        <v>0.73</v>
      </c>
      <c r="B8" s="26">
        <v>0.1</v>
      </c>
      <c r="C8" s="27">
        <v>30</v>
      </c>
      <c r="D8" s="28">
        <v>54.1</v>
      </c>
      <c r="E8" s="26" t="s">
        <v>28</v>
      </c>
      <c r="F8" s="26" t="s">
        <v>31</v>
      </c>
      <c r="G8" s="26" t="s">
        <v>34</v>
      </c>
      <c r="H8" s="26" t="s">
        <v>37</v>
      </c>
      <c r="I8" s="26" t="s">
        <v>39</v>
      </c>
      <c r="J8" s="26" t="s">
        <v>42</v>
      </c>
      <c r="K8" s="26" t="s">
        <v>46</v>
      </c>
      <c r="L8" s="26" t="s">
        <v>50</v>
      </c>
      <c r="M8" s="26" t="s">
        <v>54</v>
      </c>
      <c r="N8" s="26" t="s">
        <v>58</v>
      </c>
      <c r="O8" s="13"/>
    </row>
    <row r="9" spans="1:15" ht="12.75">
      <c r="A9" s="29"/>
      <c r="B9" s="29"/>
      <c r="C9" s="30"/>
      <c r="D9" s="28">
        <v>53.8</v>
      </c>
      <c r="E9" s="29"/>
      <c r="F9" s="29" t="e">
        <f>ABS(D9-E8)</f>
        <v>#VALUE!</v>
      </c>
      <c r="G9" s="29"/>
      <c r="H9" s="29"/>
      <c r="I9" s="29"/>
      <c r="J9" s="29"/>
      <c r="K9" s="29"/>
      <c r="L9" s="29"/>
      <c r="M9" s="29"/>
      <c r="N9" s="29"/>
      <c r="O9" s="13"/>
    </row>
    <row r="10" spans="1:15" ht="12.75">
      <c r="A10" s="31"/>
      <c r="B10" s="31"/>
      <c r="C10" s="32"/>
      <c r="D10" s="28">
        <v>56.9</v>
      </c>
      <c r="E10" s="31"/>
      <c r="F10" s="31" t="e">
        <f>ABS(D10-E8)</f>
        <v>#VALUE!</v>
      </c>
      <c r="G10" s="31"/>
      <c r="H10" s="31"/>
      <c r="I10" s="31"/>
      <c r="J10" s="31"/>
      <c r="K10" s="31"/>
      <c r="L10" s="31"/>
      <c r="M10" s="31"/>
      <c r="N10" s="31"/>
      <c r="O10" s="13"/>
    </row>
    <row r="11" spans="1:15" ht="12.75">
      <c r="A11" s="26">
        <v>1</v>
      </c>
      <c r="B11" s="26">
        <v>0.1</v>
      </c>
      <c r="C11" s="27">
        <v>30</v>
      </c>
      <c r="D11" s="28">
        <v>64.8</v>
      </c>
      <c r="E11" s="26" t="s">
        <v>29</v>
      </c>
      <c r="F11" s="26" t="s">
        <v>32</v>
      </c>
      <c r="G11" s="26" t="s">
        <v>35</v>
      </c>
      <c r="H11" s="26" t="s">
        <v>38</v>
      </c>
      <c r="I11" s="26" t="s">
        <v>40</v>
      </c>
      <c r="J11" s="26" t="s">
        <v>43</v>
      </c>
      <c r="K11" s="26" t="s">
        <v>47</v>
      </c>
      <c r="L11" s="26" t="s">
        <v>51</v>
      </c>
      <c r="M11" s="26" t="s">
        <v>55</v>
      </c>
      <c r="N11" s="26" t="s">
        <v>59</v>
      </c>
      <c r="O11" s="13"/>
    </row>
    <row r="12" spans="1:15" ht="12.75">
      <c r="A12" s="29"/>
      <c r="B12" s="29"/>
      <c r="C12" s="30"/>
      <c r="D12" s="28">
        <v>61.5</v>
      </c>
      <c r="E12" s="29"/>
      <c r="F12" s="29" t="e">
        <f>ABS(D12-E11)</f>
        <v>#VALUE!</v>
      </c>
      <c r="G12" s="29"/>
      <c r="H12" s="29"/>
      <c r="I12" s="29"/>
      <c r="J12" s="29"/>
      <c r="K12" s="29"/>
      <c r="L12" s="29"/>
      <c r="M12" s="29"/>
      <c r="N12" s="29"/>
      <c r="O12" s="13"/>
    </row>
    <row r="13" spans="1:15" ht="12.75">
      <c r="A13" s="31"/>
      <c r="B13" s="31"/>
      <c r="C13" s="32"/>
      <c r="D13" s="28">
        <v>63.6</v>
      </c>
      <c r="E13" s="31"/>
      <c r="F13" s="31" t="e">
        <f>ABS(D13-E11)</f>
        <v>#VALUE!</v>
      </c>
      <c r="G13" s="31"/>
      <c r="H13" s="31"/>
      <c r="I13" s="31"/>
      <c r="J13" s="31"/>
      <c r="K13" s="31"/>
      <c r="L13" s="31"/>
      <c r="M13" s="31"/>
      <c r="N13" s="31"/>
      <c r="O13" s="13"/>
    </row>
    <row r="14" spans="1:15" ht="12.75">
      <c r="A14" s="33" t="s">
        <v>19</v>
      </c>
      <c r="B14" s="33"/>
      <c r="C14" s="33"/>
      <c r="D14" s="33"/>
      <c r="E14" s="33"/>
      <c r="F14" s="33"/>
      <c r="G14" s="33"/>
      <c r="H14" s="34"/>
      <c r="I14" s="34"/>
      <c r="J14" s="35" t="s">
        <v>44</v>
      </c>
      <c r="K14" s="35" t="s">
        <v>48</v>
      </c>
      <c r="L14" s="35" t="s">
        <v>52</v>
      </c>
      <c r="M14" s="35" t="s">
        <v>56</v>
      </c>
      <c r="N14" s="35" t="s">
        <v>60</v>
      </c>
      <c r="O14" s="13"/>
    </row>
    <row r="15" spans="1:14" ht="12.75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ht="12.75">
      <c r="A16" s="38"/>
      <c r="B16" s="39" t="s">
        <v>20</v>
      </c>
      <c r="C16" s="40" t="s">
        <v>61</v>
      </c>
      <c r="D16" s="40" t="s">
        <v>12</v>
      </c>
      <c r="E16" s="40" t="s">
        <v>62</v>
      </c>
      <c r="F16" s="38" t="s">
        <v>15</v>
      </c>
      <c r="G16" s="38"/>
      <c r="H16" s="38"/>
      <c r="I16" s="38"/>
      <c r="J16" s="41" t="s">
        <v>71</v>
      </c>
      <c r="K16" s="42" t="s">
        <v>63</v>
      </c>
      <c r="L16" s="38" t="s">
        <v>16</v>
      </c>
      <c r="M16" s="38"/>
      <c r="N16" s="38"/>
    </row>
    <row r="17" spans="1:14" ht="12.75">
      <c r="A17" s="38" t="s">
        <v>24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21" spans="1:6" ht="12.75">
      <c r="A21" t="s">
        <v>25</v>
      </c>
      <c r="F21" s="7"/>
    </row>
    <row r="22" spans="1:10" ht="20.25">
      <c r="A22" s="6"/>
      <c r="B22" s="8"/>
      <c r="C22" s="8"/>
      <c r="D22" s="19"/>
      <c r="E22" s="20">
        <v>1</v>
      </c>
      <c r="F22" s="21" t="str">
        <f>L5</f>
        <v> =M5-K5</v>
      </c>
      <c r="G22" s="21" t="str">
        <f>K5</f>
        <v> =J5*M5</v>
      </c>
      <c r="H22" s="21" t="str">
        <f>G22</f>
        <v> =J5*M5</v>
      </c>
      <c r="I22" s="22" t="s">
        <v>22</v>
      </c>
      <c r="J22" s="13"/>
    </row>
    <row r="23" spans="4:10" ht="20.25">
      <c r="D23" s="19"/>
      <c r="E23" s="20">
        <v>2</v>
      </c>
      <c r="F23" s="21" t="str">
        <f>L8</f>
        <v> =M8-K8</v>
      </c>
      <c r="G23" s="21" t="str">
        <f>K8</f>
        <v> =J8*M8</v>
      </c>
      <c r="H23" s="21" t="str">
        <f>G23</f>
        <v> =J8*M8</v>
      </c>
      <c r="I23" s="13" t="s">
        <v>23</v>
      </c>
      <c r="J23" s="13"/>
    </row>
    <row r="24" spans="4:10" ht="12.75">
      <c r="D24" s="13"/>
      <c r="E24" s="23">
        <v>3</v>
      </c>
      <c r="F24" s="21" t="str">
        <f>L11</f>
        <v> =M11-K11</v>
      </c>
      <c r="G24" s="21" t="str">
        <f>K11</f>
        <v> =J11*M11</v>
      </c>
      <c r="H24" s="21" t="str">
        <f>G24</f>
        <v> =J11*M11</v>
      </c>
      <c r="I24" s="13"/>
      <c r="J24" s="13"/>
    </row>
    <row r="25" spans="4:10" ht="12.75">
      <c r="D25" s="13"/>
      <c r="E25" s="23" t="s">
        <v>19</v>
      </c>
      <c r="F25" s="21" t="str">
        <f>L14</f>
        <v> =МИН(L5;L8;L11)</v>
      </c>
      <c r="G25" s="21" t="str">
        <f>K14</f>
        <v> =M14-L14</v>
      </c>
      <c r="H25" s="21" t="str">
        <f>G25</f>
        <v> =M14-L14</v>
      </c>
      <c r="I25" s="13"/>
      <c r="J25" s="13"/>
    </row>
    <row r="26" spans="4:10" ht="12.75">
      <c r="D26" s="13"/>
      <c r="E26" s="24"/>
      <c r="F26" s="24"/>
      <c r="G26" s="24"/>
      <c r="H26" s="24"/>
      <c r="I26" s="13"/>
      <c r="J26" s="13"/>
    </row>
    <row r="27" spans="4:10" ht="12.75">
      <c r="D27" s="13"/>
      <c r="E27" s="13"/>
      <c r="F27" s="13"/>
      <c r="G27" s="13"/>
      <c r="H27" s="13"/>
      <c r="I27" s="13"/>
      <c r="J27" s="13"/>
    </row>
    <row r="28" spans="4:10" ht="12.75">
      <c r="D28" s="13"/>
      <c r="E28" s="13"/>
      <c r="F28" s="13"/>
      <c r="G28" s="13"/>
      <c r="H28" s="13"/>
      <c r="I28" s="13"/>
      <c r="J28" s="13"/>
    </row>
    <row r="29" spans="4:10" ht="12.75">
      <c r="D29" s="13"/>
      <c r="E29" s="13"/>
      <c r="F29" s="13"/>
      <c r="G29" s="13"/>
      <c r="H29" s="13"/>
      <c r="I29" s="13"/>
      <c r="J29" s="13"/>
    </row>
    <row r="30" spans="4:10" ht="12.75">
      <c r="D30" s="13"/>
      <c r="E30" s="13"/>
      <c r="F30" s="13"/>
      <c r="G30" s="13"/>
      <c r="H30" s="13"/>
      <c r="I30" s="13"/>
      <c r="J30" s="13"/>
    </row>
  </sheetData>
  <mergeCells count="39">
    <mergeCell ref="N11:N13"/>
    <mergeCell ref="J11:J13"/>
    <mergeCell ref="K11:K13"/>
    <mergeCell ref="L11:L13"/>
    <mergeCell ref="M11:M13"/>
    <mergeCell ref="F11:F13"/>
    <mergeCell ref="G11:G13"/>
    <mergeCell ref="H11:H13"/>
    <mergeCell ref="I11:I13"/>
    <mergeCell ref="A11:A13"/>
    <mergeCell ref="B11:B13"/>
    <mergeCell ref="C11:C13"/>
    <mergeCell ref="E11:E13"/>
    <mergeCell ref="K8:K10"/>
    <mergeCell ref="L8:L10"/>
    <mergeCell ref="M8:M10"/>
    <mergeCell ref="N8:N10"/>
    <mergeCell ref="N5:N7"/>
    <mergeCell ref="A8:A10"/>
    <mergeCell ref="B8:B10"/>
    <mergeCell ref="C8:C10"/>
    <mergeCell ref="E8:E10"/>
    <mergeCell ref="F8:F10"/>
    <mergeCell ref="G8:G10"/>
    <mergeCell ref="H8:H10"/>
    <mergeCell ref="I8:I10"/>
    <mergeCell ref="J8:J10"/>
    <mergeCell ref="J5:J7"/>
    <mergeCell ref="K5:K7"/>
    <mergeCell ref="L5:L7"/>
    <mergeCell ref="M5:M7"/>
    <mergeCell ref="F5:F7"/>
    <mergeCell ref="G5:G7"/>
    <mergeCell ref="H5:H7"/>
    <mergeCell ref="I5:I7"/>
    <mergeCell ref="A5:A7"/>
    <mergeCell ref="B5:B7"/>
    <mergeCell ref="C5:C7"/>
    <mergeCell ref="E5:E7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P30" sqref="P30"/>
    </sheetView>
  </sheetViews>
  <sheetFormatPr defaultColWidth="9.00390625" defaultRowHeight="12.75"/>
  <cols>
    <col min="1" max="1" width="5.25390625" style="0" customWidth="1"/>
    <col min="2" max="2" width="6.125" style="0" customWidth="1"/>
    <col min="3" max="3" width="6.00390625" style="0" customWidth="1"/>
    <col min="4" max="4" width="7.25390625" style="0" customWidth="1"/>
    <col min="5" max="5" width="6.125" style="0" customWidth="1"/>
    <col min="6" max="6" width="6.375" style="0" customWidth="1"/>
    <col min="7" max="7" width="6.875" style="0" customWidth="1"/>
    <col min="8" max="9" width="5.375" style="0" customWidth="1"/>
    <col min="10" max="10" width="5.25390625" style="0" customWidth="1"/>
    <col min="11" max="11" width="7.25390625" style="0" customWidth="1"/>
    <col min="12" max="12" width="6.375" style="0" customWidth="1"/>
    <col min="13" max="13" width="7.25390625" style="0" customWidth="1"/>
    <col min="14" max="14" width="7.375" style="0" customWidth="1"/>
  </cols>
  <sheetData>
    <row r="1" spans="1:14" ht="48.75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3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4" spans="1:14" ht="20.25">
      <c r="A4" s="3" t="s">
        <v>0</v>
      </c>
      <c r="B4" s="3" t="s">
        <v>1</v>
      </c>
      <c r="C4" s="3" t="s">
        <v>3</v>
      </c>
      <c r="D4" s="3" t="s">
        <v>2</v>
      </c>
      <c r="E4" s="3" t="s">
        <v>7</v>
      </c>
      <c r="F4" s="3" t="s">
        <v>11</v>
      </c>
      <c r="G4" s="3" t="s">
        <v>6</v>
      </c>
      <c r="H4" s="4" t="s">
        <v>10</v>
      </c>
      <c r="I4" s="5" t="s">
        <v>4</v>
      </c>
      <c r="J4" s="5" t="s">
        <v>9</v>
      </c>
      <c r="K4" s="3" t="s">
        <v>8</v>
      </c>
      <c r="L4" s="3" t="s">
        <v>13</v>
      </c>
      <c r="M4" s="3" t="s">
        <v>5</v>
      </c>
      <c r="N4" s="3" t="s">
        <v>14</v>
      </c>
    </row>
    <row r="5" spans="1:14" ht="12.75">
      <c r="A5" s="10">
        <v>1.4</v>
      </c>
      <c r="B5" s="10">
        <v>0.1</v>
      </c>
      <c r="C5" s="11">
        <v>30</v>
      </c>
      <c r="D5" s="12">
        <v>71.11</v>
      </c>
      <c r="E5" s="10">
        <f>AVERAGE(D5:D7)</f>
        <v>71.00333333333333</v>
      </c>
      <c r="F5" s="10">
        <f>ABS(D5-E5)</f>
        <v>0.10666666666666913</v>
      </c>
      <c r="G5" s="10">
        <f>AVERAGE(F5:F7)</f>
        <v>0.8022222222222221</v>
      </c>
      <c r="H5" s="10">
        <f>(0.001+0.0005)/B5</f>
        <v>0.015</v>
      </c>
      <c r="I5" s="10">
        <f>(G5+0.1)/E5</f>
        <v>0.01270675868112608</v>
      </c>
      <c r="J5" s="10">
        <f>H5+2*I5</f>
        <v>0.040413517362252155</v>
      </c>
      <c r="K5" s="10">
        <f>J5*M5</f>
        <v>0.3987488624685631</v>
      </c>
      <c r="L5" s="10">
        <f>M5-K5</f>
        <v>9.467971197909318</v>
      </c>
      <c r="M5" s="10">
        <f>4*PI()^2*A5*C5*C5/E5/E5</f>
        <v>9.866720060377881</v>
      </c>
      <c r="N5" s="10">
        <f>M5+K5</f>
        <v>10.265468922846445</v>
      </c>
    </row>
    <row r="6" spans="1:14" ht="12.75">
      <c r="A6" s="14"/>
      <c r="B6" s="14"/>
      <c r="C6" s="15"/>
      <c r="D6" s="12">
        <v>69.8</v>
      </c>
      <c r="E6" s="14"/>
      <c r="F6" s="14">
        <f>ABS(D6-E5)</f>
        <v>1.2033333333333331</v>
      </c>
      <c r="G6" s="14"/>
      <c r="H6" s="14"/>
      <c r="I6" s="14"/>
      <c r="J6" s="14"/>
      <c r="K6" s="14"/>
      <c r="L6" s="14"/>
      <c r="M6" s="14"/>
      <c r="N6" s="14"/>
    </row>
    <row r="7" spans="1:14" ht="12.75">
      <c r="A7" s="16"/>
      <c r="B7" s="16"/>
      <c r="C7" s="17"/>
      <c r="D7" s="12">
        <v>72.1</v>
      </c>
      <c r="E7" s="16"/>
      <c r="F7" s="16">
        <f>ABS(D7-E5)</f>
        <v>1.096666666666664</v>
      </c>
      <c r="G7" s="16"/>
      <c r="H7" s="16"/>
      <c r="I7" s="16"/>
      <c r="J7" s="16"/>
      <c r="K7" s="16"/>
      <c r="L7" s="16"/>
      <c r="M7" s="16"/>
      <c r="N7" s="16"/>
    </row>
    <row r="8" spans="1:14" ht="12.75">
      <c r="A8" s="10">
        <v>0.73</v>
      </c>
      <c r="B8" s="10">
        <v>0.1</v>
      </c>
      <c r="C8" s="11">
        <v>30</v>
      </c>
      <c r="D8" s="12">
        <v>54.1</v>
      </c>
      <c r="E8" s="10">
        <f>AVERAGE(D8:D10)</f>
        <v>54.93333333333334</v>
      </c>
      <c r="F8" s="10">
        <f>ABS(D8-E8)</f>
        <v>0.8333333333333357</v>
      </c>
      <c r="G8" s="10">
        <f>AVERAGE(F8:F10)</f>
        <v>1.3111111111111124</v>
      </c>
      <c r="H8" s="10">
        <f>(0.001+0.0005)/B8</f>
        <v>0.015</v>
      </c>
      <c r="I8" s="10">
        <f>(G8+1)/E8</f>
        <v>0.042071197411003264</v>
      </c>
      <c r="J8" s="10">
        <f>H8+2*I8</f>
        <v>0.09914239482200653</v>
      </c>
      <c r="K8" s="10">
        <f>J8*M8</f>
        <v>0.8521432461240768</v>
      </c>
      <c r="L8" s="10">
        <f>M8-K8</f>
        <v>7.743001622566623</v>
      </c>
      <c r="M8" s="10">
        <f>4*PI()^2*A8*C8*C8/E8/E8</f>
        <v>8.5951448686907</v>
      </c>
      <c r="N8" s="10">
        <f>M8+K8</f>
        <v>9.447288114814777</v>
      </c>
    </row>
    <row r="9" spans="1:14" ht="12.75">
      <c r="A9" s="14"/>
      <c r="B9" s="14"/>
      <c r="C9" s="15"/>
      <c r="D9" s="12">
        <v>53.8</v>
      </c>
      <c r="E9" s="14"/>
      <c r="F9" s="14">
        <f>ABS(D9-E8)</f>
        <v>1.13333333333334</v>
      </c>
      <c r="G9" s="14"/>
      <c r="H9" s="14"/>
      <c r="I9" s="14"/>
      <c r="J9" s="14"/>
      <c r="K9" s="14"/>
      <c r="L9" s="14"/>
      <c r="M9" s="14"/>
      <c r="N9" s="14"/>
    </row>
    <row r="10" spans="1:14" ht="12.75">
      <c r="A10" s="16"/>
      <c r="B10" s="16"/>
      <c r="C10" s="17"/>
      <c r="D10" s="12">
        <v>56.9</v>
      </c>
      <c r="E10" s="16"/>
      <c r="F10" s="16">
        <f>ABS(D10-E8)</f>
        <v>1.9666666666666615</v>
      </c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0">
        <v>1</v>
      </c>
      <c r="B11" s="58">
        <v>0.1</v>
      </c>
      <c r="C11" s="59">
        <v>30</v>
      </c>
      <c r="D11" s="12">
        <v>64.8</v>
      </c>
      <c r="E11" s="58">
        <f>AVERAGE(D11:D13)</f>
        <v>63.300000000000004</v>
      </c>
      <c r="F11" s="58">
        <f>ABS(D11-E11)</f>
        <v>1.499999999999993</v>
      </c>
      <c r="G11" s="58">
        <f>AVERAGE(F11:F13)</f>
        <v>1.1999999999999982</v>
      </c>
      <c r="H11" s="58">
        <f>(0.001+0.0005)/B11</f>
        <v>0.015</v>
      </c>
      <c r="I11" s="58">
        <f>(G11+1)/E11</f>
        <v>0.034755134281200604</v>
      </c>
      <c r="J11" s="10">
        <f>H11+2*I11</f>
        <v>0.08451026856240121</v>
      </c>
      <c r="K11" s="10">
        <f>J11*M11</f>
        <v>0.7493838130686359</v>
      </c>
      <c r="L11" s="10">
        <f>M11-K11</f>
        <v>8.117986103230958</v>
      </c>
      <c r="M11" s="10">
        <f>4*PI()^2*A11*C11*C11/E11/E11</f>
        <v>8.867369916299594</v>
      </c>
      <c r="N11" s="10">
        <f>M11+K11</f>
        <v>9.61675372936823</v>
      </c>
    </row>
    <row r="12" spans="1:14" ht="12.75">
      <c r="A12" s="14"/>
      <c r="B12" s="58"/>
      <c r="C12" s="59"/>
      <c r="D12" s="12">
        <v>61.5</v>
      </c>
      <c r="E12" s="58"/>
      <c r="F12" s="58">
        <f>ABS(D12-E11)</f>
        <v>1.8000000000000043</v>
      </c>
      <c r="G12" s="58"/>
      <c r="H12" s="58"/>
      <c r="I12" s="58"/>
      <c r="J12" s="14"/>
      <c r="K12" s="14"/>
      <c r="L12" s="14"/>
      <c r="M12" s="14"/>
      <c r="N12" s="14"/>
    </row>
    <row r="13" spans="1:14" ht="12.75">
      <c r="A13" s="16"/>
      <c r="B13" s="58"/>
      <c r="C13" s="59"/>
      <c r="D13" s="12">
        <v>63.6</v>
      </c>
      <c r="E13" s="58"/>
      <c r="F13" s="58">
        <f>ABS(D13-E11)</f>
        <v>0.29999999999999716</v>
      </c>
      <c r="G13" s="58"/>
      <c r="H13" s="58"/>
      <c r="I13" s="58"/>
      <c r="J13" s="16"/>
      <c r="K13" s="16"/>
      <c r="L13" s="16"/>
      <c r="M13" s="16"/>
      <c r="N13" s="16"/>
    </row>
    <row r="14" spans="1:14" ht="12.75">
      <c r="A14" s="18" t="s">
        <v>19</v>
      </c>
      <c r="B14" s="56"/>
      <c r="C14" s="56"/>
      <c r="D14" s="56"/>
      <c r="E14" s="56"/>
      <c r="F14" s="56"/>
      <c r="G14" s="56"/>
      <c r="H14" s="57"/>
      <c r="I14" s="57"/>
      <c r="J14" s="55">
        <f>K14/M14</f>
        <v>0.14007115673253662</v>
      </c>
      <c r="K14" s="55">
        <f>M14-L14</f>
        <v>1.2612336501399115</v>
      </c>
      <c r="L14" s="55">
        <f>MIN(L5,L8,L11)</f>
        <v>7.743001622566623</v>
      </c>
      <c r="M14" s="55">
        <f>(L14+N14)/2</f>
        <v>9.004235272706534</v>
      </c>
      <c r="N14" s="55">
        <f>MAX(N5,N8,N11)</f>
        <v>10.265468922846445</v>
      </c>
    </row>
    <row r="15" spans="1:2" ht="20.25">
      <c r="A15" s="2"/>
      <c r="B15" s="1"/>
    </row>
    <row r="23" spans="5:8" ht="12.75">
      <c r="E23" s="9"/>
      <c r="F23" s="9"/>
      <c r="G23" s="9"/>
      <c r="H23" s="9"/>
    </row>
    <row r="30" spans="1:12" ht="20.25">
      <c r="A30" s="13"/>
      <c r="B30" s="45" t="s">
        <v>20</v>
      </c>
      <c r="C30" s="46">
        <f>M14</f>
        <v>9.004235272706534</v>
      </c>
      <c r="D30" s="47" t="s">
        <v>12</v>
      </c>
      <c r="E30" s="48">
        <f>K14</f>
        <v>1.2612336501399115</v>
      </c>
      <c r="F30" s="49" t="s">
        <v>15</v>
      </c>
      <c r="G30" s="13"/>
      <c r="H30" s="13"/>
      <c r="I30" s="13"/>
      <c r="J30" s="50" t="s">
        <v>21</v>
      </c>
      <c r="K30" s="60">
        <f>J14</f>
        <v>0.14007115673253662</v>
      </c>
      <c r="L30" s="51"/>
    </row>
    <row r="32" ht="12.75">
      <c r="A32" s="52" t="s">
        <v>73</v>
      </c>
    </row>
    <row r="33" ht="12.75">
      <c r="A33" t="s">
        <v>74</v>
      </c>
    </row>
    <row r="34" ht="12.75">
      <c r="A34" t="s">
        <v>75</v>
      </c>
    </row>
    <row r="35" ht="12.75">
      <c r="A35" t="s">
        <v>72</v>
      </c>
    </row>
    <row r="36" spans="1:12" ht="15">
      <c r="A36" s="43">
        <v>1</v>
      </c>
      <c r="B36" s="44">
        <f>L5</f>
        <v>9.467971197909318</v>
      </c>
      <c r="C36" s="44">
        <f>K5</f>
        <v>0.3987488624685631</v>
      </c>
      <c r="D36" s="44">
        <f>C36</f>
        <v>0.3987488624685631</v>
      </c>
      <c r="E36" s="22" t="s">
        <v>76</v>
      </c>
      <c r="F36" s="13"/>
      <c r="G36" s="13"/>
      <c r="H36" s="13"/>
      <c r="I36" s="13"/>
      <c r="J36" s="13"/>
      <c r="K36" s="13"/>
      <c r="L36" s="13"/>
    </row>
    <row r="37" spans="1:12" ht="15">
      <c r="A37" s="43">
        <v>2</v>
      </c>
      <c r="B37" s="44">
        <f>L8</f>
        <v>7.743001622566623</v>
      </c>
      <c r="C37" s="44">
        <f>K8</f>
        <v>0.8521432461240768</v>
      </c>
      <c r="D37" s="44">
        <f>C37</f>
        <v>0.8521432461240768</v>
      </c>
      <c r="E37" s="13" t="s">
        <v>23</v>
      </c>
      <c r="F37" s="13"/>
      <c r="G37" s="13"/>
      <c r="H37" s="13"/>
      <c r="I37" s="13"/>
      <c r="J37" s="13"/>
      <c r="K37" s="13"/>
      <c r="L37" s="13"/>
    </row>
    <row r="38" spans="1:12" ht="15">
      <c r="A38" s="43">
        <v>3</v>
      </c>
      <c r="B38" s="44">
        <f>L11</f>
        <v>8.117986103230958</v>
      </c>
      <c r="C38" s="44">
        <f>K11</f>
        <v>0.7493838130686359</v>
      </c>
      <c r="D38" s="44">
        <f>C38</f>
        <v>0.7493838130686359</v>
      </c>
      <c r="E38" s="13"/>
      <c r="F38" s="13"/>
      <c r="G38" s="13"/>
      <c r="H38" s="13"/>
      <c r="I38" s="13"/>
      <c r="J38" s="13"/>
      <c r="K38" s="13"/>
      <c r="L38" s="13"/>
    </row>
    <row r="39" spans="1:12" ht="15">
      <c r="A39" s="43" t="s">
        <v>19</v>
      </c>
      <c r="B39" s="44">
        <f>L14</f>
        <v>7.743001622566623</v>
      </c>
      <c r="C39" s="44">
        <f>K14</f>
        <v>1.2612336501399115</v>
      </c>
      <c r="D39" s="44">
        <f>C39</f>
        <v>1.2612336501399115</v>
      </c>
      <c r="E39" s="13"/>
      <c r="F39" s="13"/>
      <c r="G39" s="13"/>
      <c r="H39" s="13"/>
      <c r="I39" s="13"/>
      <c r="J39" s="13"/>
      <c r="K39" s="13"/>
      <c r="L39" s="13"/>
    </row>
    <row r="40" ht="20.25">
      <c r="D40" s="6"/>
    </row>
    <row r="43" spans="4:11" ht="12.75">
      <c r="D43" s="13"/>
      <c r="E43" s="24"/>
      <c r="F43" s="24"/>
      <c r="G43" s="24"/>
      <c r="H43" s="24"/>
      <c r="I43" s="13"/>
      <c r="J43" s="13"/>
      <c r="K43" s="13"/>
    </row>
    <row r="44" spans="4:11" ht="12.75">
      <c r="D44" s="13"/>
      <c r="E44" s="13"/>
      <c r="F44" s="13"/>
      <c r="G44" s="13"/>
      <c r="H44" s="13"/>
      <c r="I44" s="13"/>
      <c r="J44" s="13"/>
      <c r="K44" s="13"/>
    </row>
    <row r="45" spans="4:11" ht="12.75">
      <c r="D45" s="13"/>
      <c r="E45" s="13"/>
      <c r="F45" s="13"/>
      <c r="G45" s="13"/>
      <c r="H45" s="13"/>
      <c r="I45" s="13"/>
      <c r="J45" s="13"/>
      <c r="K45" s="13"/>
    </row>
    <row r="46" spans="4:11" ht="12.75">
      <c r="D46" s="13"/>
      <c r="E46" s="13"/>
      <c r="F46" s="13"/>
      <c r="G46" s="13"/>
      <c r="H46" s="13"/>
      <c r="I46" s="13"/>
      <c r="J46" s="13"/>
      <c r="K46" s="13"/>
    </row>
    <row r="47" spans="4:11" ht="12.75">
      <c r="D47" s="13"/>
      <c r="E47" s="13"/>
      <c r="F47" s="13"/>
      <c r="G47" s="13"/>
      <c r="H47" s="13"/>
      <c r="I47" s="13"/>
      <c r="J47" s="13"/>
      <c r="K47" s="13"/>
    </row>
    <row r="48" spans="4:11" ht="12.75">
      <c r="D48" s="13"/>
      <c r="E48" s="13"/>
      <c r="F48" s="13"/>
      <c r="G48" s="13"/>
      <c r="H48" s="13"/>
      <c r="I48" s="13"/>
      <c r="J48" s="13"/>
      <c r="K48" s="13"/>
    </row>
  </sheetData>
  <mergeCells count="40">
    <mergeCell ref="A1:N1"/>
    <mergeCell ref="N11:N13"/>
    <mergeCell ref="L5:L7"/>
    <mergeCell ref="N5:N7"/>
    <mergeCell ref="L8:L10"/>
    <mergeCell ref="N8:N10"/>
    <mergeCell ref="L11:L13"/>
    <mergeCell ref="I8:I10"/>
    <mergeCell ref="I11:I13"/>
    <mergeCell ref="F5:F7"/>
    <mergeCell ref="F8:F10"/>
    <mergeCell ref="F11:F13"/>
    <mergeCell ref="K5:K7"/>
    <mergeCell ref="K8:K10"/>
    <mergeCell ref="G5:G7"/>
    <mergeCell ref="G8:G10"/>
    <mergeCell ref="G11:G13"/>
    <mergeCell ref="K11:K13"/>
    <mergeCell ref="M5:M7"/>
    <mergeCell ref="M8:M10"/>
    <mergeCell ref="M11:M13"/>
    <mergeCell ref="H5:H7"/>
    <mergeCell ref="H8:H10"/>
    <mergeCell ref="H11:H13"/>
    <mergeCell ref="I5:I7"/>
    <mergeCell ref="J5:J7"/>
    <mergeCell ref="J8:J10"/>
    <mergeCell ref="J11:J13"/>
    <mergeCell ref="C5:C7"/>
    <mergeCell ref="C8:C10"/>
    <mergeCell ref="C11:C13"/>
    <mergeCell ref="E5:E7"/>
    <mergeCell ref="E8:E10"/>
    <mergeCell ref="E11:E13"/>
    <mergeCell ref="A5:A7"/>
    <mergeCell ref="A8:A10"/>
    <mergeCell ref="A11:A13"/>
    <mergeCell ref="B5:B7"/>
    <mergeCell ref="B8:B10"/>
    <mergeCell ref="B11:B13"/>
  </mergeCells>
  <printOptions/>
  <pageMargins left="0.7874015748031497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 Плетнёв</cp:lastModifiedBy>
  <cp:lastPrinted>2006-04-10T11:41:14Z</cp:lastPrinted>
  <dcterms:created xsi:type="dcterms:W3CDTF">2006-01-16T08:09:51Z</dcterms:created>
  <dcterms:modified xsi:type="dcterms:W3CDTF">2006-04-10T11:50:47Z</dcterms:modified>
  <cp:category/>
  <cp:version/>
  <cp:contentType/>
  <cp:contentStatus/>
</cp:coreProperties>
</file>