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firstSheet="4" activeTab="7"/>
  </bookViews>
  <sheets>
    <sheet name="титул" sheetId="1" r:id="rId1"/>
    <sheet name="монеты" sheetId="2" r:id="rId2"/>
    <sheet name="кость" sheetId="3" r:id="rId3"/>
    <sheet name="сумма очков" sheetId="4" r:id="rId4"/>
    <sheet name="задача 1 о двух костях" sheetId="5" r:id="rId5"/>
    <sheet name="задача 2 о двух костях " sheetId="6" r:id="rId6"/>
    <sheet name="задача 3 о двух костях " sheetId="7" r:id="rId7"/>
    <sheet name="итог" sheetId="8" r:id="rId8"/>
    <sheet name="задания 1 для дальнейшей работы" sheetId="9" r:id="rId9"/>
    <sheet name="задания 2 для дальнейшей рабо" sheetId="10" r:id="rId10"/>
  </sheets>
  <definedNames/>
  <calcPr fullCalcOnLoad="1"/>
</workbook>
</file>

<file path=xl/sharedStrings.xml><?xml version="1.0" encoding="utf-8"?>
<sst xmlns="http://schemas.openxmlformats.org/spreadsheetml/2006/main" count="285" uniqueCount="180">
  <si>
    <t>1 десяток</t>
  </si>
  <si>
    <t>количество</t>
  </si>
  <si>
    <t>О</t>
  </si>
  <si>
    <t>Р</t>
  </si>
  <si>
    <t>2 десяток</t>
  </si>
  <si>
    <t>3 десяток</t>
  </si>
  <si>
    <t>4 десяток</t>
  </si>
  <si>
    <t>5 десяток</t>
  </si>
  <si>
    <t>6 десяток</t>
  </si>
  <si>
    <t>7 десяток</t>
  </si>
  <si>
    <t>8 десяток</t>
  </si>
  <si>
    <t>9 десяток</t>
  </si>
  <si>
    <t>10 десяток</t>
  </si>
  <si>
    <t>итого</t>
  </si>
  <si>
    <t>вероятность</t>
  </si>
  <si>
    <t>общая статистика</t>
  </si>
  <si>
    <t>!!!</t>
  </si>
  <si>
    <t>количество выпавших очков</t>
  </si>
  <si>
    <t>1 бросание</t>
  </si>
  <si>
    <t>2 бросание</t>
  </si>
  <si>
    <t>3 бросание</t>
  </si>
  <si>
    <t>4 бросание</t>
  </si>
  <si>
    <t>5 бросание</t>
  </si>
  <si>
    <t>6 бросание</t>
  </si>
  <si>
    <r>
      <t xml:space="preserve">сумма выпавших очков при </t>
    </r>
    <r>
      <rPr>
        <b/>
        <i/>
        <sz val="18"/>
        <color indexed="10"/>
        <rFont val="Calibri"/>
        <family val="2"/>
      </rPr>
      <t>двух</t>
    </r>
    <r>
      <rPr>
        <sz val="18"/>
        <color indexed="10"/>
        <rFont val="Calibri"/>
        <family val="2"/>
      </rPr>
      <t xml:space="preserve"> бросаниях кости</t>
    </r>
  </si>
  <si>
    <t xml:space="preserve">сумма </t>
  </si>
  <si>
    <t>1 кость</t>
  </si>
  <si>
    <t>2 кость</t>
  </si>
  <si>
    <t>7 бросание</t>
  </si>
  <si>
    <t>8 бросание</t>
  </si>
  <si>
    <t>9 бросание</t>
  </si>
  <si>
    <t>10 бросание</t>
  </si>
  <si>
    <t>2. подбросьте монеты и подсчитайте количество выпавших ОРЛОВ и РЕШЕК</t>
  </si>
  <si>
    <t>4. повторите эксперимент еще 9 раз, записывая результаты в соответствующие клетки колонок В и С</t>
  </si>
  <si>
    <t>3. занесите полученные данные в клетки В14 и С14 соответственно</t>
  </si>
  <si>
    <t>Фамилия  Имя</t>
  </si>
  <si>
    <t>Дата</t>
  </si>
  <si>
    <t>5. проанализируйте диаграмму "Сравнение результатов эксперимента" и сделайте выводы</t>
  </si>
  <si>
    <t>(используйте предложенный план ответа)</t>
  </si>
  <si>
    <t>1.</t>
  </si>
  <si>
    <t>2.</t>
  </si>
  <si>
    <t>3.</t>
  </si>
  <si>
    <t>4.</t>
  </si>
  <si>
    <t>1. сравнение высоты столбиков личного эксперимента (какой больше, отличаются значительно или незначительно....)</t>
  </si>
  <si>
    <t>2. сравнение высоты столбиков общей статистики</t>
  </si>
  <si>
    <t>3. сравнение результатлов личного эксперимента и общей статистики</t>
  </si>
  <si>
    <t>4. если бы было 11-ое бросание десяти монет, то  каков Ваш прогноз о  количестве выпавших  О и Р</t>
  </si>
  <si>
    <t>Выводы по эксперименту №1.</t>
  </si>
  <si>
    <t xml:space="preserve">Глава VI. Математическое описание случайных явлений </t>
  </si>
  <si>
    <t>26. Элементарные события</t>
  </si>
  <si>
    <t>Выполните задания, используя возможности Excel</t>
  </si>
  <si>
    <t>Описание эксперимента №1.</t>
  </si>
  <si>
    <t>1. возьмите 10 экспериментальных монет</t>
  </si>
  <si>
    <r>
      <t xml:space="preserve"> заполняйте </t>
    </r>
    <r>
      <rPr>
        <b/>
        <u val="single"/>
        <sz val="14"/>
        <color indexed="17"/>
        <rFont val="Calibri"/>
        <family val="2"/>
      </rPr>
      <t>тольк</t>
    </r>
    <r>
      <rPr>
        <b/>
        <sz val="14"/>
        <color indexed="17"/>
        <rFont val="Calibri"/>
        <family val="2"/>
      </rPr>
      <t xml:space="preserve">о зеленые ячейки таблицы, заполните </t>
    </r>
    <r>
      <rPr>
        <b/>
        <u val="single"/>
        <sz val="14"/>
        <color indexed="17"/>
        <rFont val="Calibri"/>
        <family val="2"/>
      </rPr>
      <t xml:space="preserve">все </t>
    </r>
    <r>
      <rPr>
        <b/>
        <sz val="14"/>
        <color indexed="17"/>
        <rFont val="Calibri"/>
        <family val="2"/>
      </rPr>
      <t>зеленые ячейки таблицы</t>
    </r>
  </si>
  <si>
    <t>Знакомство с виртуальной лабораторией , выбор тем для постер конференции</t>
  </si>
  <si>
    <t>Описание эксперимента №2.</t>
  </si>
  <si>
    <t>2. подбросьте кубики и подсчитайте количество выпавших на них очков</t>
  </si>
  <si>
    <t>3. занесите полученные данные в клетки В13-G13 соответственно</t>
  </si>
  <si>
    <t>Выводы по эксперименту №2.</t>
  </si>
  <si>
    <t>1. возьмите 5 экспериментальных кубиков</t>
  </si>
  <si>
    <t>4. повторите эксперимент еще 9 раз, записывая результаты в соответствующие клетки колонок В - G</t>
  </si>
  <si>
    <t>1 пятерка</t>
  </si>
  <si>
    <t>2 пятерка</t>
  </si>
  <si>
    <t>3 пятерка</t>
  </si>
  <si>
    <t>4 пятерка</t>
  </si>
  <si>
    <t>5 пятерка</t>
  </si>
  <si>
    <t>6 пятерка</t>
  </si>
  <si>
    <t>7 пятерка</t>
  </si>
  <si>
    <t>8 пятерка</t>
  </si>
  <si>
    <t>9 пятерка</t>
  </si>
  <si>
    <t>10 пятерка</t>
  </si>
  <si>
    <t>4. если бы было 11-ое бросание пяти кубиков, то  каков Ваш прогноз о  количестве выпавших  на них очков</t>
  </si>
  <si>
    <t>Описание эксперимента №3.</t>
  </si>
  <si>
    <t>1. возьмите 2 экспериментальных кубика</t>
  </si>
  <si>
    <t xml:space="preserve">упорядочивание сумм выпавших очков </t>
  </si>
  <si>
    <t>сумма очков</t>
  </si>
  <si>
    <t>количество повторений</t>
  </si>
  <si>
    <t>(*) строка №31 должна быть заполнена после проведения эксперимента всеми учащимися класса</t>
  </si>
  <si>
    <t>6. проанализируйте диаграмму "Сравнение результатов эксперимента" и сделайте выводы</t>
  </si>
  <si>
    <t>Выводы по эксперименту №3.</t>
  </si>
  <si>
    <t>4. если бы было 11-ое бросание двух кубиков, то  каков Ваш прогноз о  сумме выпавших очков</t>
  </si>
  <si>
    <t>а).</t>
  </si>
  <si>
    <t>«на костях выпало одинаковое число очков»;</t>
  </si>
  <si>
    <t>б).</t>
  </si>
  <si>
    <t>«на обеих костях выпало число очков, кратное трем»;</t>
  </si>
  <si>
    <t>в).</t>
  </si>
  <si>
    <t>«сумма очков на двух костях равна 5»;</t>
  </si>
  <si>
    <t>г).</t>
  </si>
  <si>
    <t>д).</t>
  </si>
  <si>
    <t>е).</t>
  </si>
  <si>
    <t>«на второй кости выпало число очков, большее 4».</t>
  </si>
  <si>
    <t>«на первой кости выпало число очков, кратное 4»;</t>
  </si>
  <si>
    <t>«произведение выпавших очков равно 10»;</t>
  </si>
  <si>
    <t>В таблице элементарных событий при бросании двух игральных костей</t>
  </si>
  <si>
    <t>укажите элементарные события, благоприятствующие следующим событиям:</t>
  </si>
  <si>
    <r>
      <t>Задача 1 о двух костях</t>
    </r>
    <r>
      <rPr>
        <b/>
        <i/>
        <sz val="20"/>
        <color indexed="10"/>
        <rFont val="Calibri"/>
        <family val="2"/>
      </rPr>
      <t xml:space="preserve"> (пункт 29 №3)</t>
    </r>
  </si>
  <si>
    <r>
      <t>Задача 2 о двух костях</t>
    </r>
    <r>
      <rPr>
        <b/>
        <i/>
        <sz val="20"/>
        <color indexed="10"/>
        <rFont val="Calibri"/>
        <family val="2"/>
      </rPr>
      <t xml:space="preserve"> (пункт 29 №4)</t>
    </r>
  </si>
  <si>
    <t>«сумма очков равна 7»;</t>
  </si>
  <si>
    <t>«на второй кости выпало больше очков, чем на первой»;</t>
  </si>
  <si>
    <t>«сумма очков не меньше 6»;</t>
  </si>
  <si>
    <t>«произведение очков равно 18»;</t>
  </si>
  <si>
    <t>«произведение очков не больше чем 6»;</t>
  </si>
  <si>
    <t xml:space="preserve">«числа выпавших очков различаются меньше, чем на 3». </t>
  </si>
  <si>
    <t>5. перенесите данные из колонки D (полученные суммы) в строку 29 ( количество полученных сумм)</t>
  </si>
  <si>
    <r>
      <t>Задача 3 о двух костях</t>
    </r>
    <r>
      <rPr>
        <b/>
        <i/>
        <sz val="20"/>
        <color indexed="10"/>
        <rFont val="Calibri"/>
        <family val="2"/>
      </rPr>
      <t xml:space="preserve"> (пункт 29 №10)</t>
    </r>
  </si>
  <si>
    <t xml:space="preserve">Володя дважды бросает игральную кость. </t>
  </si>
  <si>
    <t>«произведение выпавших очков равно 2 »;</t>
  </si>
  <si>
    <t>ж).</t>
  </si>
  <si>
    <t>з).</t>
  </si>
  <si>
    <t>и).</t>
  </si>
  <si>
    <t>«произведение выпавших очков равно 6 »;</t>
  </si>
  <si>
    <t>«произведение выпавших очков равно 12 »;</t>
  </si>
  <si>
    <t>«произведение выпавших очков равно 36 »;</t>
  </si>
  <si>
    <t>«произведение выпавших очков равно 10 »;</t>
  </si>
  <si>
    <t>«произведение выпавших очков равно 11 »;</t>
  </si>
  <si>
    <t>«произведение выпавших очков равно 18 »;</t>
  </si>
  <si>
    <t>«произведение выпавших очков равно 4 »;</t>
  </si>
  <si>
    <t>«произведение выпавших очков равно 9 »;</t>
  </si>
  <si>
    <t>е*).</t>
  </si>
  <si>
    <t>29.Благоприятствующие элементарные события</t>
  </si>
  <si>
    <t>30. Вероятность событий</t>
  </si>
  <si>
    <t>Выполните задания, используя возможности компьютерных технологий</t>
  </si>
  <si>
    <t>31. Опыты с равновозможными элементарными событиями</t>
  </si>
  <si>
    <t>Выбор тем для постер конференции</t>
  </si>
  <si>
    <t>Сколько элементарных событий благоприятствует тому, что:</t>
  </si>
  <si>
    <t>(*) строка №26 должна быть заполнена после проведения эксперимента всеми учащимися класса</t>
  </si>
  <si>
    <t>(*) Данные  для  общей статистики</t>
  </si>
  <si>
    <t>компьютер №1</t>
  </si>
  <si>
    <t>компьютер №2</t>
  </si>
  <si>
    <t>компьютер №3</t>
  </si>
  <si>
    <t>компьютер №4</t>
  </si>
  <si>
    <t>компьютер №5</t>
  </si>
  <si>
    <t>компьютер №6</t>
  </si>
  <si>
    <t>компьютер №7</t>
  </si>
  <si>
    <t>компьютер №8</t>
  </si>
  <si>
    <t>компьютер №9</t>
  </si>
  <si>
    <t>компьютер №10</t>
  </si>
  <si>
    <t>компьютер №11</t>
  </si>
  <si>
    <t>компьютер №12</t>
  </si>
  <si>
    <t>компьютер №13</t>
  </si>
  <si>
    <t>компьютер №14</t>
  </si>
  <si>
    <t>компьютер №15</t>
  </si>
  <si>
    <t>(*) строка №25 должна быть заполнена после проведения эксперимента всеми учащимися класса</t>
  </si>
  <si>
    <t>проверка  правильности ввода данных</t>
  </si>
  <si>
    <t>заполните зеленые клетки</t>
  </si>
  <si>
    <t>Отметка выставляется в зависимости от процента выполнения всех  заданий.</t>
  </si>
  <si>
    <t>Дата выполнения работы</t>
  </si>
  <si>
    <t>Отметка за работу на уроке</t>
  </si>
  <si>
    <t>Глава VI.Математическое рписание случайных явлений</t>
  </si>
  <si>
    <t>Обеспесчение урока:</t>
  </si>
  <si>
    <t>Работа выполняется в компьютерном классе в течение сдвоенного урока (90 минут)</t>
  </si>
  <si>
    <r>
      <t xml:space="preserve">За одним компьютером может работать экспериментальная группа в количестве </t>
    </r>
    <r>
      <rPr>
        <u val="single"/>
        <sz val="11"/>
        <color indexed="8"/>
        <rFont val="Calibri"/>
        <family val="2"/>
      </rPr>
      <t>двух человек</t>
    </r>
  </si>
  <si>
    <t>2. Игральные кости - 5 шт. для каждой экспериментальной группы</t>
  </si>
  <si>
    <t>1. Монеты - 10 шт. для каждой экспериментальной группы</t>
  </si>
  <si>
    <t>Ход эксперимента:</t>
  </si>
  <si>
    <t>Отметка за эксперимент  №1.</t>
  </si>
  <si>
    <t>выставляется учителем</t>
  </si>
  <si>
    <t>!!! После выставления отметки станица закрывается на пароль</t>
  </si>
  <si>
    <t>!!! После заполнения ТИТУЛА учитель  закрывает страницу на пароль</t>
  </si>
  <si>
    <t xml:space="preserve">2. После заполнения ТИТУЛА, а также выполнения каждого из заданий  МОНЕТЫ, КОСТЬ, СУММА ОЧКОВ </t>
  </si>
  <si>
    <r>
      <t xml:space="preserve">учитель комментирует правильность выполнения задания, выставляет отметку и </t>
    </r>
    <r>
      <rPr>
        <u val="single"/>
        <sz val="11"/>
        <color indexed="8"/>
        <rFont val="Calibri"/>
        <family val="2"/>
      </rPr>
      <t>закрывает страницу на пароль</t>
    </r>
  </si>
  <si>
    <t>3. на странице ИТОГИ автоматически появляется отметка за весь эксперимент ( которая выставляется в журнал)</t>
  </si>
  <si>
    <t>1. Последовательно выполнить задания и занести результаты исследования в зеленые клетки таблицы</t>
  </si>
  <si>
    <t>Отметка за эксперимент  №2.</t>
  </si>
  <si>
    <t>Отметка за эксперимент  №3.</t>
  </si>
  <si>
    <t>( при заполнении таблиц с результатами общей статистики  все действия учителя по проведению эксперимента проектируются на экран)</t>
  </si>
  <si>
    <t>количество набранных баллов</t>
  </si>
  <si>
    <t>максимальное количество баллов</t>
  </si>
  <si>
    <t>количества элементарных событий и количества выделенных клеток</t>
  </si>
  <si>
    <t>отметка за  выполнение задания</t>
  </si>
  <si>
    <t>1. количество набранных баллов в сравнении с максимальнм</t>
  </si>
  <si>
    <t xml:space="preserve">при выставлении итоговой отметки учитывается: </t>
  </si>
  <si>
    <t>2. визуальная проверка соответсвия</t>
  </si>
  <si>
    <t>отметка за  выполнение задания МОНЕТЫ</t>
  </si>
  <si>
    <t>отметка за  выполнение задания КОСТИ</t>
  </si>
  <si>
    <t>отметка за  выполнение задания СУММА ОЧКОВ</t>
  </si>
  <si>
    <t>отметка за  выполнение ЗАДАЧИ №1</t>
  </si>
  <si>
    <t>отметка за  выполнение ЗАДАЧИ №2</t>
  </si>
  <si>
    <t>отметка за  выполнение ЗАДАЧИ №3</t>
  </si>
  <si>
    <t>сумма 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</si>
</sst>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7"/>
      <name val="Calibri"/>
      <family val="2"/>
    </font>
    <font>
      <sz val="18"/>
      <color indexed="10"/>
      <name val="Calibri"/>
      <family val="2"/>
    </font>
    <font>
      <b/>
      <i/>
      <sz val="18"/>
      <color indexed="10"/>
      <name val="Calibri"/>
      <family val="2"/>
    </font>
    <font>
      <b/>
      <u val="single"/>
      <sz val="14"/>
      <color indexed="17"/>
      <name val="Calibri"/>
      <family val="2"/>
    </font>
    <font>
      <b/>
      <i/>
      <sz val="20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2"/>
      <name val="Times New Roman"/>
      <family val="1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18"/>
      <color indexed="10"/>
      <name val="Calibri"/>
      <family val="2"/>
    </font>
    <font>
      <sz val="16"/>
      <name val="Calibri"/>
      <family val="2"/>
    </font>
    <font>
      <sz val="8"/>
      <color indexed="8"/>
      <name val="Calibri"/>
      <family val="2"/>
    </font>
    <font>
      <b/>
      <i/>
      <sz val="14"/>
      <color indexed="60"/>
      <name val="Calibri"/>
      <family val="2"/>
    </font>
    <font>
      <b/>
      <sz val="16"/>
      <name val="Calibri"/>
      <family val="2"/>
    </font>
    <font>
      <b/>
      <sz val="16"/>
      <color indexed="62"/>
      <name val="Calibri"/>
      <family val="2"/>
    </font>
    <font>
      <b/>
      <sz val="16"/>
      <color indexed="8"/>
      <name val="Calibri"/>
      <family val="2"/>
    </font>
    <font>
      <b/>
      <i/>
      <sz val="22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10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12"/>
      <name val="Calibri"/>
      <family val="2"/>
    </font>
    <font>
      <b/>
      <i/>
      <sz val="14"/>
      <color indexed="10"/>
      <name val="Calibri"/>
      <family val="2"/>
    </font>
    <font>
      <b/>
      <i/>
      <sz val="14"/>
      <color indexed="17"/>
      <name val="Calibri"/>
      <family val="2"/>
    </font>
    <font>
      <b/>
      <i/>
      <sz val="16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53"/>
      <name val="Calibri"/>
      <family val="2"/>
    </font>
    <font>
      <b/>
      <i/>
      <sz val="14"/>
      <color indexed="30"/>
      <name val="Calibri"/>
      <family val="2"/>
    </font>
    <font>
      <b/>
      <sz val="11"/>
      <color indexed="30"/>
      <name val="Calibri"/>
      <family val="2"/>
    </font>
    <font>
      <b/>
      <i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53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10"/>
      <name val="Calibri"/>
      <family val="2"/>
    </font>
    <font>
      <b/>
      <sz val="24"/>
      <color indexed="10"/>
      <name val="Calibri"/>
      <family val="2"/>
    </font>
    <font>
      <b/>
      <sz val="16"/>
      <color indexed="30"/>
      <name val="Calibri"/>
      <family val="2"/>
    </font>
    <font>
      <b/>
      <sz val="18"/>
      <color indexed="8"/>
      <name val="Times New Roman"/>
      <family val="1"/>
    </font>
    <font>
      <b/>
      <sz val="16"/>
      <color indexed="17"/>
      <name val="Calibri"/>
      <family val="2"/>
    </font>
    <font>
      <b/>
      <sz val="16"/>
      <color indexed="53"/>
      <name val="Calibri"/>
      <family val="2"/>
    </font>
    <font>
      <b/>
      <sz val="14"/>
      <color indexed="30"/>
      <name val="Calibri"/>
      <family val="2"/>
    </font>
    <font>
      <b/>
      <sz val="14"/>
      <name val="Calibri"/>
      <family val="2"/>
    </font>
    <font>
      <b/>
      <sz val="16"/>
      <color indexed="40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54"/>
      <name val="Calibri"/>
      <family val="0"/>
    </font>
    <font>
      <b/>
      <i/>
      <sz val="28"/>
      <name val="Calibri"/>
      <family val="0"/>
    </font>
    <font>
      <b/>
      <i/>
      <sz val="28"/>
      <color indexed="62"/>
      <name val="Calibri"/>
      <family val="0"/>
    </font>
    <font>
      <i/>
      <sz val="28"/>
      <color indexed="62"/>
      <name val="Calibri"/>
      <family val="0"/>
    </font>
    <font>
      <b/>
      <sz val="54"/>
      <color indexed="60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FF"/>
      <name val="Calibri"/>
      <family val="2"/>
    </font>
    <font>
      <b/>
      <sz val="18"/>
      <color rgb="FF0000FF"/>
      <name val="Times New Roman"/>
      <family val="1"/>
    </font>
    <font>
      <b/>
      <i/>
      <sz val="14"/>
      <color rgb="FFFF0000"/>
      <name val="Calibri"/>
      <family val="2"/>
    </font>
    <font>
      <b/>
      <i/>
      <sz val="14"/>
      <color rgb="FF00B050"/>
      <name val="Calibri"/>
      <family val="2"/>
    </font>
    <font>
      <b/>
      <i/>
      <sz val="16"/>
      <color rgb="FF00B050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B050"/>
      <name val="Calibri"/>
      <family val="2"/>
    </font>
    <font>
      <sz val="12"/>
      <color theme="1"/>
      <name val="Calibri"/>
      <family val="2"/>
    </font>
    <font>
      <b/>
      <i/>
      <sz val="14"/>
      <color theme="9" tint="-0.24997000396251678"/>
      <name val="Calibri"/>
      <family val="2"/>
    </font>
    <font>
      <b/>
      <i/>
      <sz val="14"/>
      <color rgb="FF0070C0"/>
      <name val="Calibri"/>
      <family val="2"/>
    </font>
    <font>
      <b/>
      <sz val="11"/>
      <color rgb="FF0070C0"/>
      <name val="Calibri"/>
      <family val="2"/>
    </font>
    <font>
      <b/>
      <i/>
      <sz val="16"/>
      <color rgb="FFFF0000"/>
      <name val="Calibri"/>
      <family val="2"/>
    </font>
    <font>
      <b/>
      <sz val="18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9" tint="-0.24997000396251678"/>
      <name val="Calibri"/>
      <family val="2"/>
    </font>
    <font>
      <sz val="14"/>
      <color rgb="FF0000FF"/>
      <name val="Times New Roman"/>
      <family val="1"/>
    </font>
    <font>
      <sz val="14"/>
      <color theme="1"/>
      <name val="Times New Roman"/>
      <family val="1"/>
    </font>
    <font>
      <sz val="18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20"/>
      <color rgb="FFFF0000"/>
      <name val="Calibri"/>
      <family val="2"/>
    </font>
    <font>
      <b/>
      <sz val="24"/>
      <color rgb="FFFF0000"/>
      <name val="Calibri"/>
      <family val="2"/>
    </font>
    <font>
      <b/>
      <sz val="16"/>
      <color rgb="FF0070C0"/>
      <name val="Calibri"/>
      <family val="2"/>
    </font>
    <font>
      <b/>
      <sz val="18"/>
      <color theme="1"/>
      <name val="Times New Roman"/>
      <family val="1"/>
    </font>
    <font>
      <b/>
      <sz val="16"/>
      <color rgb="FF00B050"/>
      <name val="Calibri"/>
      <family val="2"/>
    </font>
    <font>
      <b/>
      <sz val="16"/>
      <color theme="9" tint="-0.24997000396251678"/>
      <name val="Calibri"/>
      <family val="2"/>
    </font>
    <font>
      <b/>
      <sz val="14"/>
      <color rgb="FF0070C0"/>
      <name val="Calibri"/>
      <family val="2"/>
    </font>
    <font>
      <b/>
      <sz val="16"/>
      <color rgb="FF00B0F0"/>
      <name val="Calibri"/>
      <family val="2"/>
    </font>
    <font>
      <b/>
      <sz val="11"/>
      <color rgb="FF00B050"/>
      <name val="Calibri"/>
      <family val="2"/>
    </font>
    <font>
      <sz val="14"/>
      <color rgb="FFFF0000"/>
      <name val="Calibri"/>
      <family val="2"/>
    </font>
    <font>
      <b/>
      <i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DFF8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8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 horizontal="left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03" fillId="0" borderId="0" xfId="0" applyFont="1" applyFill="1" applyAlignment="1" applyProtection="1">
      <alignment/>
      <protection hidden="1"/>
    </xf>
    <xf numFmtId="0" fontId="10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5" fillId="0" borderId="0" xfId="0" applyFont="1" applyAlignment="1" applyProtection="1">
      <alignment/>
      <protection hidden="1"/>
    </xf>
    <xf numFmtId="0" fontId="106" fillId="0" borderId="0" xfId="0" applyFont="1" applyAlignment="1" applyProtection="1">
      <alignment/>
      <protection hidden="1"/>
    </xf>
    <xf numFmtId="0" fontId="104" fillId="0" borderId="10" xfId="0" applyFont="1" applyBorder="1" applyAlignment="1" applyProtection="1">
      <alignment/>
      <protection hidden="1"/>
    </xf>
    <xf numFmtId="0" fontId="104" fillId="0" borderId="11" xfId="0" applyFont="1" applyBorder="1" applyAlignment="1" applyProtection="1">
      <alignment/>
      <protection hidden="1"/>
    </xf>
    <xf numFmtId="0" fontId="104" fillId="0" borderId="12" xfId="0" applyFont="1" applyBorder="1" applyAlignment="1" applyProtection="1">
      <alignment/>
      <protection hidden="1"/>
    </xf>
    <xf numFmtId="0" fontId="104" fillId="0" borderId="13" xfId="0" applyFont="1" applyBorder="1" applyAlignment="1" applyProtection="1">
      <alignment/>
      <protection hidden="1"/>
    </xf>
    <xf numFmtId="0" fontId="104" fillId="0" borderId="14" xfId="0" applyFont="1" applyBorder="1" applyAlignment="1" applyProtection="1">
      <alignment/>
      <protection hidden="1"/>
    </xf>
    <xf numFmtId="0" fontId="107" fillId="0" borderId="12" xfId="0" applyFont="1" applyBorder="1" applyAlignment="1" applyProtection="1">
      <alignment horizontal="right"/>
      <protection hidden="1"/>
    </xf>
    <xf numFmtId="0" fontId="108" fillId="0" borderId="15" xfId="0" applyFont="1" applyBorder="1" applyAlignment="1" applyProtection="1">
      <alignment horizontal="right"/>
      <protection hidden="1"/>
    </xf>
    <xf numFmtId="0" fontId="109" fillId="0" borderId="16" xfId="0" applyFont="1" applyBorder="1" applyAlignment="1" applyProtection="1">
      <alignment/>
      <protection hidden="1"/>
    </xf>
    <xf numFmtId="0" fontId="109" fillId="0" borderId="17" xfId="0" applyFont="1" applyBorder="1" applyAlignment="1" applyProtection="1">
      <alignment/>
      <protection hidden="1"/>
    </xf>
    <xf numFmtId="0" fontId="110" fillId="0" borderId="18" xfId="0" applyFont="1" applyBorder="1" applyAlignment="1" applyProtection="1">
      <alignment horizontal="right" wrapText="1"/>
      <protection hidden="1"/>
    </xf>
    <xf numFmtId="0" fontId="111" fillId="33" borderId="19" xfId="0" applyFont="1" applyFill="1" applyBorder="1" applyAlignment="1" applyProtection="1">
      <alignment horizontal="right"/>
      <protection hidden="1"/>
    </xf>
    <xf numFmtId="0" fontId="111" fillId="33" borderId="20" xfId="0" applyFont="1" applyFill="1" applyBorder="1" applyAlignment="1" applyProtection="1">
      <alignment horizontal="right"/>
      <protection hidden="1"/>
    </xf>
    <xf numFmtId="0" fontId="104" fillId="34" borderId="21" xfId="0" applyFont="1" applyFill="1" applyBorder="1" applyAlignment="1" applyProtection="1">
      <alignment/>
      <protection hidden="1"/>
    </xf>
    <xf numFmtId="0" fontId="104" fillId="34" borderId="22" xfId="0" applyFont="1" applyFill="1" applyBorder="1" applyAlignment="1" applyProtection="1">
      <alignment/>
      <protection hidden="1"/>
    </xf>
    <xf numFmtId="0" fontId="104" fillId="0" borderId="0" xfId="0" applyFont="1" applyFill="1" applyBorder="1" applyAlignment="1" applyProtection="1">
      <alignment/>
      <protection hidden="1"/>
    </xf>
    <xf numFmtId="0" fontId="112" fillId="0" borderId="0" xfId="0" applyFont="1" applyAlignment="1" applyProtection="1">
      <alignment/>
      <protection hidden="1"/>
    </xf>
    <xf numFmtId="0" fontId="112" fillId="0" borderId="12" xfId="0" applyFont="1" applyBorder="1" applyAlignment="1" applyProtection="1">
      <alignment/>
      <protection hidden="1"/>
    </xf>
    <xf numFmtId="0" fontId="112" fillId="0" borderId="23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113" fillId="33" borderId="25" xfId="0" applyFont="1" applyFill="1" applyBorder="1" applyAlignment="1" applyProtection="1">
      <alignment horizontal="center"/>
      <protection hidden="1"/>
    </xf>
    <xf numFmtId="0" fontId="114" fillId="0" borderId="26" xfId="0" applyFont="1" applyBorder="1" applyAlignment="1" applyProtection="1">
      <alignment/>
      <protection hidden="1"/>
    </xf>
    <xf numFmtId="0" fontId="114" fillId="0" borderId="27" xfId="0" applyFont="1" applyBorder="1" applyAlignment="1" applyProtection="1">
      <alignment/>
      <protection hidden="1"/>
    </xf>
    <xf numFmtId="0" fontId="12" fillId="34" borderId="28" xfId="0" applyFont="1" applyFill="1" applyBorder="1" applyAlignment="1" applyProtection="1">
      <alignment/>
      <protection hidden="1" locked="0"/>
    </xf>
    <xf numFmtId="0" fontId="12" fillId="34" borderId="29" xfId="0" applyFont="1" applyFill="1" applyBorder="1" applyAlignment="1" applyProtection="1">
      <alignment/>
      <protection hidden="1" locked="0"/>
    </xf>
    <xf numFmtId="0" fontId="12" fillId="34" borderId="30" xfId="0" applyFont="1" applyFill="1" applyBorder="1" applyAlignment="1" applyProtection="1">
      <alignment/>
      <protection hidden="1" locked="0"/>
    </xf>
    <xf numFmtId="0" fontId="12" fillId="34" borderId="31" xfId="0" applyFont="1" applyFill="1" applyBorder="1" applyAlignment="1" applyProtection="1">
      <alignment/>
      <protection hidden="1" locked="0"/>
    </xf>
    <xf numFmtId="0" fontId="51" fillId="34" borderId="21" xfId="0" applyFont="1" applyFill="1" applyBorder="1" applyAlignment="1" applyProtection="1">
      <alignment/>
      <protection hidden="1" locked="0"/>
    </xf>
    <xf numFmtId="0" fontId="51" fillId="34" borderId="22" xfId="0" applyFont="1" applyFill="1" applyBorder="1" applyAlignment="1" applyProtection="1">
      <alignment/>
      <protection hidden="1" locked="0"/>
    </xf>
    <xf numFmtId="0" fontId="106" fillId="0" borderId="16" xfId="0" applyFont="1" applyBorder="1" applyAlignment="1" applyProtection="1">
      <alignment horizontal="center"/>
      <protection hidden="1"/>
    </xf>
    <xf numFmtId="0" fontId="106" fillId="0" borderId="17" xfId="0" applyFont="1" applyBorder="1" applyAlignment="1" applyProtection="1">
      <alignment horizontal="center"/>
      <protection hidden="1"/>
    </xf>
    <xf numFmtId="0" fontId="52" fillId="34" borderId="32" xfId="0" applyFont="1" applyFill="1" applyBorder="1" applyAlignment="1" applyProtection="1">
      <alignment/>
      <protection hidden="1" locked="0"/>
    </xf>
    <xf numFmtId="0" fontId="52" fillId="34" borderId="33" xfId="0" applyFont="1" applyFill="1" applyBorder="1" applyAlignment="1" applyProtection="1">
      <alignment/>
      <protection hidden="1" locked="0"/>
    </xf>
    <xf numFmtId="0" fontId="52" fillId="34" borderId="28" xfId="0" applyFont="1" applyFill="1" applyBorder="1" applyAlignment="1" applyProtection="1">
      <alignment/>
      <protection hidden="1" locked="0"/>
    </xf>
    <xf numFmtId="0" fontId="52" fillId="34" borderId="29" xfId="0" applyFont="1" applyFill="1" applyBorder="1" applyAlignment="1" applyProtection="1">
      <alignment/>
      <protection hidden="1" locked="0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52" fillId="34" borderId="30" xfId="0" applyFont="1" applyFill="1" applyBorder="1" applyAlignment="1" applyProtection="1">
      <alignment/>
      <protection hidden="1" locked="0"/>
    </xf>
    <xf numFmtId="0" fontId="52" fillId="34" borderId="31" xfId="0" applyFont="1" applyFill="1" applyBorder="1" applyAlignment="1" applyProtection="1">
      <alignment/>
      <protection hidden="1" locked="0"/>
    </xf>
    <xf numFmtId="0" fontId="106" fillId="0" borderId="34" xfId="0" applyFont="1" applyBorder="1" applyAlignment="1" applyProtection="1">
      <alignment horizontal="center"/>
      <protection hidden="1"/>
    </xf>
    <xf numFmtId="0" fontId="106" fillId="0" borderId="35" xfId="0" applyFont="1" applyBorder="1" applyAlignment="1" applyProtection="1">
      <alignment horizontal="center"/>
      <protection hidden="1"/>
    </xf>
    <xf numFmtId="0" fontId="102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04" fillId="0" borderId="0" xfId="0" applyFont="1" applyBorder="1" applyAlignment="1" applyProtection="1">
      <alignment/>
      <protection hidden="1"/>
    </xf>
    <xf numFmtId="0" fontId="104" fillId="0" borderId="36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115" fillId="0" borderId="0" xfId="0" applyFont="1" applyAlignment="1" applyProtection="1">
      <alignment/>
      <protection hidden="1"/>
    </xf>
    <xf numFmtId="0" fontId="116" fillId="0" borderId="0" xfId="0" applyFont="1" applyAlignment="1" applyProtection="1">
      <alignment/>
      <protection hidden="1"/>
    </xf>
    <xf numFmtId="0" fontId="117" fillId="0" borderId="0" xfId="0" applyFont="1" applyAlignment="1" applyProtection="1">
      <alignment/>
      <protection hidden="1"/>
    </xf>
    <xf numFmtId="0" fontId="104" fillId="0" borderId="18" xfId="0" applyFont="1" applyBorder="1" applyAlignment="1" applyProtection="1">
      <alignment horizontal="center"/>
      <protection hidden="1"/>
    </xf>
    <xf numFmtId="0" fontId="104" fillId="0" borderId="20" xfId="0" applyFont="1" applyBorder="1" applyAlignment="1" applyProtection="1">
      <alignment horizontal="center"/>
      <protection hidden="1"/>
    </xf>
    <xf numFmtId="0" fontId="118" fillId="33" borderId="37" xfId="0" applyFont="1" applyFill="1" applyBorder="1" applyAlignment="1" applyProtection="1">
      <alignment horizontal="center" wrapText="1"/>
      <protection hidden="1"/>
    </xf>
    <xf numFmtId="0" fontId="104" fillId="0" borderId="12" xfId="0" applyFont="1" applyBorder="1" applyAlignment="1" applyProtection="1">
      <alignment horizontal="right"/>
      <protection hidden="1"/>
    </xf>
    <xf numFmtId="0" fontId="118" fillId="33" borderId="37" xfId="0" applyFont="1" applyFill="1" applyBorder="1" applyAlignment="1" applyProtection="1">
      <alignment horizontal="center"/>
      <protection hidden="1"/>
    </xf>
    <xf numFmtId="0" fontId="107" fillId="0" borderId="38" xfId="0" applyFont="1" applyBorder="1" applyAlignment="1" applyProtection="1">
      <alignment horizontal="right"/>
      <protection hidden="1"/>
    </xf>
    <xf numFmtId="0" fontId="107" fillId="0" borderId="39" xfId="0" applyFont="1" applyBorder="1" applyAlignment="1" applyProtection="1">
      <alignment horizontal="center"/>
      <protection hidden="1"/>
    </xf>
    <xf numFmtId="0" fontId="107" fillId="0" borderId="40" xfId="0" applyFont="1" applyBorder="1" applyAlignment="1" applyProtection="1">
      <alignment horizontal="center"/>
      <protection hidden="1"/>
    </xf>
    <xf numFmtId="0" fontId="107" fillId="0" borderId="33" xfId="0" applyFont="1" applyBorder="1" applyAlignment="1" applyProtection="1">
      <alignment horizontal="center"/>
      <protection hidden="1"/>
    </xf>
    <xf numFmtId="0" fontId="108" fillId="0" borderId="41" xfId="0" applyFont="1" applyBorder="1" applyAlignment="1" applyProtection="1">
      <alignment horizontal="right" wrapText="1"/>
      <protection hidden="1"/>
    </xf>
    <xf numFmtId="0" fontId="108" fillId="0" borderId="41" xfId="0" applyFont="1" applyFill="1" applyBorder="1" applyAlignment="1" applyProtection="1">
      <alignment horizontal="right" wrapText="1"/>
      <protection hidden="1"/>
    </xf>
    <xf numFmtId="0" fontId="87" fillId="0" borderId="42" xfId="0" applyFont="1" applyFill="1" applyBorder="1" applyAlignment="1" applyProtection="1">
      <alignment horizontal="center"/>
      <protection hidden="1"/>
    </xf>
    <xf numFmtId="0" fontId="110" fillId="0" borderId="43" xfId="0" applyFont="1" applyFill="1" applyBorder="1" applyAlignment="1" applyProtection="1">
      <alignment horizontal="right" wrapText="1"/>
      <protection hidden="1"/>
    </xf>
    <xf numFmtId="0" fontId="0" fillId="33" borderId="44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104" fillId="34" borderId="26" xfId="0" applyFont="1" applyFill="1" applyBorder="1" applyAlignment="1" applyProtection="1">
      <alignment horizontal="center"/>
      <protection hidden="1" locked="0"/>
    </xf>
    <xf numFmtId="0" fontId="106" fillId="34" borderId="26" xfId="0" applyFont="1" applyFill="1" applyBorder="1" applyAlignment="1" applyProtection="1">
      <alignment horizontal="center"/>
      <protection hidden="1" locked="0"/>
    </xf>
    <xf numFmtId="0" fontId="87" fillId="0" borderId="26" xfId="0" applyFont="1" applyBorder="1" applyAlignment="1" applyProtection="1">
      <alignment horizontal="center"/>
      <protection hidden="1"/>
    </xf>
    <xf numFmtId="0" fontId="87" fillId="0" borderId="28" xfId="0" applyFont="1" applyBorder="1" applyAlignment="1" applyProtection="1">
      <alignment horizontal="center"/>
      <protection hidden="1"/>
    </xf>
    <xf numFmtId="0" fontId="87" fillId="0" borderId="30" xfId="0" applyFont="1" applyBorder="1" applyAlignment="1" applyProtection="1">
      <alignment horizontal="center"/>
      <protection hidden="1"/>
    </xf>
    <xf numFmtId="0" fontId="119" fillId="0" borderId="0" xfId="0" applyFont="1" applyFill="1" applyBorder="1" applyAlignment="1" applyProtection="1">
      <alignment/>
      <protection hidden="1"/>
    </xf>
    <xf numFmtId="0" fontId="119" fillId="33" borderId="45" xfId="0" applyFont="1" applyFill="1" applyBorder="1" applyAlignment="1" applyProtection="1">
      <alignment horizontal="center"/>
      <protection hidden="1"/>
    </xf>
    <xf numFmtId="0" fontId="119" fillId="33" borderId="46" xfId="0" applyFont="1" applyFill="1" applyBorder="1" applyAlignment="1" applyProtection="1">
      <alignment horizontal="center"/>
      <protection hidden="1"/>
    </xf>
    <xf numFmtId="0" fontId="12" fillId="34" borderId="26" xfId="0" applyFont="1" applyFill="1" applyBorder="1" applyAlignment="1" applyProtection="1">
      <alignment/>
      <protection hidden="1" locked="0"/>
    </xf>
    <xf numFmtId="0" fontId="12" fillId="34" borderId="27" xfId="0" applyFont="1" applyFill="1" applyBorder="1" applyAlignment="1" applyProtection="1">
      <alignment/>
      <protection hidden="1" locked="0"/>
    </xf>
    <xf numFmtId="0" fontId="119" fillId="33" borderId="47" xfId="0" applyFont="1" applyFill="1" applyBorder="1" applyAlignment="1" applyProtection="1">
      <alignment horizontal="center"/>
      <protection hidden="1"/>
    </xf>
    <xf numFmtId="0" fontId="120" fillId="33" borderId="48" xfId="0" applyFont="1" applyFill="1" applyBorder="1" applyAlignment="1" applyProtection="1">
      <alignment horizontal="center" wrapText="1"/>
      <protection hidden="1"/>
    </xf>
    <xf numFmtId="0" fontId="110" fillId="0" borderId="49" xfId="0" applyFont="1" applyBorder="1" applyAlignment="1" applyProtection="1">
      <alignment horizontal="right" wrapText="1"/>
      <protection hidden="1"/>
    </xf>
    <xf numFmtId="0" fontId="104" fillId="0" borderId="19" xfId="0" applyFont="1" applyBorder="1" applyAlignment="1" applyProtection="1">
      <alignment horizontal="center"/>
      <protection hidden="1"/>
    </xf>
    <xf numFmtId="0" fontId="104" fillId="0" borderId="50" xfId="0" applyFont="1" applyBorder="1" applyAlignment="1" applyProtection="1">
      <alignment horizontal="center"/>
      <protection hidden="1"/>
    </xf>
    <xf numFmtId="0" fontId="120" fillId="33" borderId="25" xfId="0" applyFont="1" applyFill="1" applyBorder="1" applyAlignment="1" applyProtection="1">
      <alignment horizontal="center" wrapText="1"/>
      <protection hidden="1"/>
    </xf>
    <xf numFmtId="0" fontId="119" fillId="33" borderId="51" xfId="0" applyFont="1" applyFill="1" applyBorder="1" applyAlignment="1" applyProtection="1">
      <alignment horizontal="center"/>
      <protection hidden="1"/>
    </xf>
    <xf numFmtId="0" fontId="104" fillId="34" borderId="24" xfId="0" applyFont="1" applyFill="1" applyBorder="1" applyAlignment="1" applyProtection="1">
      <alignment horizontal="center"/>
      <protection hidden="1" locked="0"/>
    </xf>
    <xf numFmtId="0" fontId="104" fillId="34" borderId="28" xfId="0" applyFont="1" applyFill="1" applyBorder="1" applyAlignment="1" applyProtection="1">
      <alignment horizontal="center"/>
      <protection hidden="1" locked="0"/>
    </xf>
    <xf numFmtId="0" fontId="104" fillId="34" borderId="13" xfId="0" applyFont="1" applyFill="1" applyBorder="1" applyAlignment="1" applyProtection="1">
      <alignment horizontal="center"/>
      <protection hidden="1" locked="0"/>
    </xf>
    <xf numFmtId="0" fontId="104" fillId="34" borderId="30" xfId="0" applyFont="1" applyFill="1" applyBorder="1" applyAlignment="1" applyProtection="1">
      <alignment horizontal="center"/>
      <protection hidden="1" locked="0"/>
    </xf>
    <xf numFmtId="0" fontId="104" fillId="34" borderId="23" xfId="0" applyFont="1" applyFill="1" applyBorder="1" applyAlignment="1" applyProtection="1">
      <alignment horizontal="center"/>
      <protection hidden="1" locked="0"/>
    </xf>
    <xf numFmtId="0" fontId="114" fillId="0" borderId="32" xfId="0" applyFont="1" applyBorder="1" applyAlignment="1" applyProtection="1">
      <alignment horizontal="center"/>
      <protection hidden="1"/>
    </xf>
    <xf numFmtId="0" fontId="114" fillId="0" borderId="33" xfId="0" applyFont="1" applyBorder="1" applyAlignment="1" applyProtection="1">
      <alignment horizontal="center"/>
      <protection hidden="1"/>
    </xf>
    <xf numFmtId="0" fontId="109" fillId="0" borderId="16" xfId="0" applyFont="1" applyBorder="1" applyAlignment="1" applyProtection="1">
      <alignment horizontal="center"/>
      <protection hidden="1"/>
    </xf>
    <xf numFmtId="0" fontId="109" fillId="0" borderId="52" xfId="0" applyFont="1" applyBorder="1" applyAlignment="1" applyProtection="1">
      <alignment horizontal="center"/>
      <protection hidden="1"/>
    </xf>
    <xf numFmtId="0" fontId="104" fillId="9" borderId="26" xfId="0" applyFont="1" applyFill="1" applyBorder="1" applyAlignment="1" applyProtection="1">
      <alignment horizontal="center" vertical="center"/>
      <protection hidden="1"/>
    </xf>
    <xf numFmtId="0" fontId="104" fillId="34" borderId="26" xfId="0" applyFont="1" applyFill="1" applyBorder="1" applyAlignment="1" applyProtection="1">
      <alignment horizontal="left"/>
      <protection hidden="1" locked="0"/>
    </xf>
    <xf numFmtId="0" fontId="106" fillId="0" borderId="53" xfId="0" applyFont="1" applyBorder="1" applyAlignment="1" applyProtection="1">
      <alignment horizontal="center"/>
      <protection hidden="1"/>
    </xf>
    <xf numFmtId="0" fontId="106" fillId="0" borderId="54" xfId="0" applyFont="1" applyBorder="1" applyAlignment="1" applyProtection="1">
      <alignment horizontal="center"/>
      <protection hidden="1"/>
    </xf>
    <xf numFmtId="0" fontId="106" fillId="34" borderId="28" xfId="0" applyFont="1" applyFill="1" applyBorder="1" applyAlignment="1" applyProtection="1">
      <alignment horizontal="center"/>
      <protection hidden="1" locked="0"/>
    </xf>
    <xf numFmtId="0" fontId="104" fillId="34" borderId="28" xfId="0" applyFont="1" applyFill="1" applyBorder="1" applyAlignment="1" applyProtection="1">
      <alignment horizontal="left"/>
      <protection hidden="1" locked="0"/>
    </xf>
    <xf numFmtId="0" fontId="111" fillId="9" borderId="18" xfId="0" applyFont="1" applyFill="1" applyBorder="1" applyAlignment="1" applyProtection="1">
      <alignment horizontal="center"/>
      <protection hidden="1"/>
    </xf>
    <xf numFmtId="0" fontId="111" fillId="9" borderId="19" xfId="0" applyFont="1" applyFill="1" applyBorder="1" applyAlignment="1" applyProtection="1">
      <alignment horizontal="center"/>
      <protection hidden="1"/>
    </xf>
    <xf numFmtId="0" fontId="111" fillId="9" borderId="20" xfId="0" applyFont="1" applyFill="1" applyBorder="1" applyAlignment="1" applyProtection="1">
      <alignment horizontal="center"/>
      <protection hidden="1"/>
    </xf>
    <xf numFmtId="0" fontId="103" fillId="0" borderId="0" xfId="0" applyFont="1" applyFill="1" applyBorder="1" applyAlignment="1" applyProtection="1">
      <alignment/>
      <protection hidden="1"/>
    </xf>
    <xf numFmtId="0" fontId="121" fillId="0" borderId="0" xfId="0" applyFont="1" applyAlignment="1" applyProtection="1">
      <alignment/>
      <protection hidden="1"/>
    </xf>
    <xf numFmtId="0" fontId="122" fillId="0" borderId="0" xfId="0" applyFont="1" applyFill="1" applyBorder="1" applyAlignment="1" applyProtection="1">
      <alignment/>
      <protection hidden="1"/>
    </xf>
    <xf numFmtId="0" fontId="123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13" fillId="0" borderId="0" xfId="0" applyFont="1" applyFill="1" applyBorder="1" applyAlignment="1" applyProtection="1">
      <alignment/>
      <protection hidden="1"/>
    </xf>
    <xf numFmtId="0" fontId="124" fillId="0" borderId="0" xfId="0" applyFont="1" applyAlignment="1" applyProtection="1">
      <alignment/>
      <protection hidden="1"/>
    </xf>
    <xf numFmtId="0" fontId="113" fillId="35" borderId="12" xfId="0" applyFont="1" applyFill="1" applyBorder="1" applyAlignment="1" applyProtection="1">
      <alignment/>
      <protection hidden="1"/>
    </xf>
    <xf numFmtId="0" fontId="125" fillId="0" borderId="0" xfId="0" applyFont="1" applyAlignment="1" applyProtection="1">
      <alignment/>
      <protection hidden="1"/>
    </xf>
    <xf numFmtId="0" fontId="126" fillId="0" borderId="0" xfId="0" applyFont="1" applyAlignment="1" applyProtection="1">
      <alignment/>
      <protection hidden="1"/>
    </xf>
    <xf numFmtId="0" fontId="127" fillId="0" borderId="0" xfId="0" applyFont="1" applyAlignment="1" applyProtection="1">
      <alignment/>
      <protection hidden="1"/>
    </xf>
    <xf numFmtId="0" fontId="113" fillId="0" borderId="0" xfId="0" applyFont="1" applyFill="1" applyBorder="1" applyAlignment="1" applyProtection="1">
      <alignment horizontal="center"/>
      <protection hidden="1"/>
    </xf>
    <xf numFmtId="0" fontId="64" fillId="0" borderId="32" xfId="0" applyFont="1" applyFill="1" applyBorder="1" applyAlignment="1" applyProtection="1">
      <alignment/>
      <protection hidden="1" locked="0"/>
    </xf>
    <xf numFmtId="0" fontId="64" fillId="0" borderId="40" xfId="0" applyFont="1" applyFill="1" applyBorder="1" applyAlignment="1" applyProtection="1">
      <alignment/>
      <protection hidden="1" locked="0"/>
    </xf>
    <xf numFmtId="0" fontId="64" fillId="0" borderId="33" xfId="0" applyFont="1" applyFill="1" applyBorder="1" applyAlignment="1" applyProtection="1">
      <alignment/>
      <protection hidden="1" locked="0"/>
    </xf>
    <xf numFmtId="0" fontId="64" fillId="0" borderId="28" xfId="0" applyFont="1" applyFill="1" applyBorder="1" applyAlignment="1" applyProtection="1">
      <alignment/>
      <protection hidden="1" locked="0"/>
    </xf>
    <xf numFmtId="0" fontId="64" fillId="0" borderId="55" xfId="0" applyFont="1" applyFill="1" applyBorder="1" applyAlignment="1" applyProtection="1">
      <alignment/>
      <protection hidden="1" locked="0"/>
    </xf>
    <xf numFmtId="0" fontId="64" fillId="0" borderId="29" xfId="0" applyFont="1" applyFill="1" applyBorder="1" applyAlignment="1" applyProtection="1">
      <alignment/>
      <protection hidden="1" locked="0"/>
    </xf>
    <xf numFmtId="0" fontId="64" fillId="0" borderId="30" xfId="0" applyFont="1" applyFill="1" applyBorder="1" applyAlignment="1" applyProtection="1">
      <alignment/>
      <protection hidden="1" locked="0"/>
    </xf>
    <xf numFmtId="0" fontId="64" fillId="0" borderId="56" xfId="0" applyFont="1" applyFill="1" applyBorder="1" applyAlignment="1" applyProtection="1">
      <alignment/>
      <protection hidden="1" locked="0"/>
    </xf>
    <xf numFmtId="0" fontId="64" fillId="0" borderId="31" xfId="0" applyFont="1" applyFill="1" applyBorder="1" applyAlignment="1" applyProtection="1">
      <alignment/>
      <protection hidden="1" locked="0"/>
    </xf>
    <xf numFmtId="0" fontId="128" fillId="0" borderId="0" xfId="0" applyFont="1" applyAlignment="1" applyProtection="1">
      <alignment/>
      <protection hidden="1"/>
    </xf>
    <xf numFmtId="0" fontId="9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Border="1" applyAlignment="1" applyProtection="1">
      <alignment/>
      <protection hidden="1"/>
    </xf>
    <xf numFmtId="0" fontId="10" fillId="36" borderId="0" xfId="0" applyNumberFormat="1" applyFont="1" applyFill="1" applyBorder="1" applyAlignment="1" applyProtection="1">
      <alignment/>
      <protection hidden="1"/>
    </xf>
    <xf numFmtId="0" fontId="10" fillId="0" borderId="0" xfId="0" applyNumberFormat="1" applyFont="1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12" fillId="36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129" fillId="0" borderId="0" xfId="0" applyFont="1" applyAlignment="1">
      <alignment/>
    </xf>
    <xf numFmtId="0" fontId="14" fillId="0" borderId="0" xfId="0" applyNumberFormat="1" applyFont="1" applyBorder="1" applyAlignment="1" applyProtection="1">
      <alignment/>
      <protection hidden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1" fontId="18" fillId="0" borderId="0" xfId="57" applyNumberFormat="1" applyFont="1" applyAlignment="1">
      <alignment horizontal="center"/>
    </xf>
    <xf numFmtId="0" fontId="12" fillId="0" borderId="0" xfId="0" applyFont="1" applyFill="1" applyAlignment="1" applyProtection="1">
      <alignment/>
      <protection hidden="1" locked="0"/>
    </xf>
    <xf numFmtId="0" fontId="87" fillId="0" borderId="0" xfId="0" applyFont="1" applyAlignment="1">
      <alignment/>
    </xf>
    <xf numFmtId="0" fontId="0" fillId="37" borderId="0" xfId="0" applyFill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20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21" fillId="38" borderId="57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Alignment="1" applyProtection="1">
      <alignment/>
      <protection hidden="1"/>
    </xf>
    <xf numFmtId="0" fontId="13" fillId="0" borderId="0" xfId="0" applyNumberFormat="1" applyFont="1" applyFill="1" applyAlignment="1" applyProtection="1">
      <alignment/>
      <protection hidden="1"/>
    </xf>
    <xf numFmtId="0" fontId="22" fillId="38" borderId="57" xfId="0" applyNumberFormat="1" applyFont="1" applyFill="1" applyBorder="1" applyAlignment="1" applyProtection="1">
      <alignment horizontal="center"/>
      <protection hidden="1"/>
    </xf>
    <xf numFmtId="0" fontId="130" fillId="0" borderId="0" xfId="0" applyFont="1" applyAlignment="1" applyProtection="1">
      <alignment/>
      <protection hidden="1"/>
    </xf>
    <xf numFmtId="0" fontId="131" fillId="0" borderId="0" xfId="0" applyFont="1" applyAlignment="1" applyProtection="1">
      <alignment/>
      <protection hidden="1"/>
    </xf>
    <xf numFmtId="0" fontId="17" fillId="0" borderId="0" xfId="0" applyNumberFormat="1" applyFont="1" applyAlignment="1">
      <alignment/>
    </xf>
    <xf numFmtId="0" fontId="21" fillId="38" borderId="57" xfId="57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Alignment="1">
      <alignment/>
    </xf>
    <xf numFmtId="0" fontId="104" fillId="0" borderId="58" xfId="0" applyFont="1" applyBorder="1" applyAlignment="1" applyProtection="1">
      <alignment horizontal="center"/>
      <protection hidden="1"/>
    </xf>
    <xf numFmtId="0" fontId="104" fillId="0" borderId="59" xfId="0" applyFont="1" applyBorder="1" applyAlignment="1" applyProtection="1">
      <alignment horizontal="center"/>
      <protection hidden="1"/>
    </xf>
    <xf numFmtId="0" fontId="87" fillId="0" borderId="12" xfId="0" applyFont="1" applyBorder="1" applyAlignment="1" applyProtection="1">
      <alignment horizontal="center"/>
      <protection hidden="1"/>
    </xf>
    <xf numFmtId="0" fontId="87" fillId="0" borderId="60" xfId="0" applyFont="1" applyBorder="1" applyAlignment="1" applyProtection="1">
      <alignment horizontal="center"/>
      <protection hidden="1"/>
    </xf>
    <xf numFmtId="0" fontId="10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87" fillId="0" borderId="49" xfId="0" applyFont="1" applyBorder="1" applyAlignment="1" applyProtection="1">
      <alignment horizontal="center"/>
      <protection hidden="1"/>
    </xf>
    <xf numFmtId="0" fontId="87" fillId="0" borderId="61" xfId="0" applyFont="1" applyBorder="1" applyAlignment="1" applyProtection="1">
      <alignment horizontal="center"/>
      <protection hidden="1"/>
    </xf>
    <xf numFmtId="0" fontId="0" fillId="0" borderId="61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117" fillId="0" borderId="6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сравнение результатов эксперимента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389"/>
          <c:w val="0.956"/>
          <c:h val="0.395"/>
        </c:manualLayout>
      </c:layout>
      <c:barChart>
        <c:barDir val="col"/>
        <c:grouping val="clustered"/>
        <c:varyColors val="0"/>
        <c:ser>
          <c:idx val="0"/>
          <c:order val="0"/>
          <c:tx>
            <c:v>личный эксперимент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монеты!$B$25:$C$25</c:f>
              <c:numCache/>
            </c:numRef>
          </c:val>
        </c:ser>
        <c:ser>
          <c:idx val="1"/>
          <c:order val="1"/>
          <c:tx>
            <c:v>общая статистика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монеты!$B$26:$C$26</c:f>
              <c:numCache/>
            </c:numRef>
          </c:val>
        </c:ser>
        <c:overlap val="-25"/>
        <c:axId val="66867317"/>
        <c:axId val="54306874"/>
      </c:barChart>
      <c:catAx>
        <c:axId val="6686731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 выпадение  орла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 выпадение решки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06874"/>
        <c:crosses val="autoZero"/>
        <c:auto val="1"/>
        <c:lblOffset val="100"/>
        <c:tickLblSkip val="1"/>
        <c:noMultiLvlLbl val="0"/>
      </c:catAx>
      <c:valAx>
        <c:axId val="54306874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вероятность</a:t>
                </a:r>
              </a:p>
            </c:rich>
          </c:tx>
          <c:layout>
            <c:manualLayout>
              <c:xMode val="factor"/>
              <c:yMode val="factor"/>
              <c:x val="0.244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66867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9225"/>
          <c:y val="0.23625"/>
          <c:w val="0.611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сравнение результатов эксперимента</a:t>
            </a:r>
          </a:p>
        </c:rich>
      </c:tx>
      <c:layout>
        <c:manualLayout>
          <c:xMode val="factor"/>
          <c:yMode val="factor"/>
          <c:x val="-0.019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27825"/>
          <c:w val="0.907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v>личный эксперимент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кость!$B$24:$G$24</c:f>
              <c:numCache/>
            </c:numRef>
          </c:val>
        </c:ser>
        <c:ser>
          <c:idx val="1"/>
          <c:order val="1"/>
          <c:tx>
            <c:v>общая статистика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кость!$B$25:$G$25</c:f>
              <c:numCache/>
            </c:numRef>
          </c:val>
        </c:ser>
        <c:overlap val="-25"/>
        <c:axId val="59692035"/>
        <c:axId val="9561248"/>
      </c:barChart>
      <c:catAx>
        <c:axId val="5969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выпавшие  очки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61248"/>
        <c:crosses val="autoZero"/>
        <c:auto val="1"/>
        <c:lblOffset val="100"/>
        <c:tickLblSkip val="1"/>
        <c:noMultiLvlLbl val="0"/>
      </c:catAx>
      <c:valAx>
        <c:axId val="95612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вероятность</a:t>
                </a:r>
              </a:p>
            </c:rich>
          </c:tx>
          <c:layout>
            <c:manualLayout>
              <c:xMode val="factor"/>
              <c:yMode val="factor"/>
              <c:x val="0.00225"/>
              <c:y val="0.094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59692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18075"/>
          <c:w val="0.63475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Сравнение результатов эксперимента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403"/>
          <c:w val="0.90575"/>
          <c:h val="0.4645"/>
        </c:manualLayout>
      </c:layout>
      <c:barChart>
        <c:barDir val="col"/>
        <c:grouping val="clustered"/>
        <c:varyColors val="0"/>
        <c:ser>
          <c:idx val="0"/>
          <c:order val="0"/>
          <c:tx>
            <c:v>личный эксперимент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'сумма очков'!$B$30:$M$30</c:f>
              <c:numCache/>
            </c:numRef>
          </c:val>
        </c:ser>
        <c:ser>
          <c:idx val="1"/>
          <c:order val="1"/>
          <c:tx>
            <c:v>общая статистика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'сумма очков'!$B$31:$M$31</c:f>
              <c:numCache/>
            </c:numRef>
          </c:val>
        </c:ser>
        <c:overlap val="-25"/>
        <c:axId val="36984097"/>
        <c:axId val="14000086"/>
      </c:barChart>
      <c:catAx>
        <c:axId val="36984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очков, выпавших на двух костях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00086"/>
        <c:crosses val="autoZero"/>
        <c:auto val="1"/>
        <c:lblOffset val="100"/>
        <c:tickLblSkip val="1"/>
        <c:noMultiLvlLbl val="0"/>
      </c:catAx>
      <c:valAx>
        <c:axId val="140000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вероятность</a:t>
                </a:r>
              </a:p>
            </c:rich>
          </c:tx>
          <c:layout>
            <c:manualLayout>
              <c:xMode val="factor"/>
              <c:yMode val="factor"/>
              <c:x val="0"/>
              <c:y val="0.093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6984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26175"/>
          <c:w val="0.634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8</xdr:row>
      <xdr:rowOff>133350</xdr:rowOff>
    </xdr:from>
    <xdr:ext cx="8915400" cy="914400"/>
    <xdr:sp>
      <xdr:nvSpPr>
        <xdr:cNvPr id="1" name="Прямоугольник 1"/>
        <xdr:cNvSpPr>
          <a:spLocks/>
        </xdr:cNvSpPr>
      </xdr:nvSpPr>
      <xdr:spPr>
        <a:xfrm>
          <a:off x="161925" y="1733550"/>
          <a:ext cx="89154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Компьютерный эксперимент</a:t>
          </a:r>
        </a:p>
      </xdr:txBody>
    </xdr:sp>
    <xdr:clientData/>
  </xdr:oneCellAnchor>
  <xdr:oneCellAnchor>
    <xdr:from>
      <xdr:col>0</xdr:col>
      <xdr:colOff>485775</xdr:colOff>
      <xdr:row>13</xdr:row>
      <xdr:rowOff>95250</xdr:rowOff>
    </xdr:from>
    <xdr:ext cx="7772400" cy="1409700"/>
    <xdr:sp>
      <xdr:nvSpPr>
        <xdr:cNvPr id="2" name="Прямоугольник 2"/>
        <xdr:cNvSpPr>
          <a:spLocks/>
        </xdr:cNvSpPr>
      </xdr:nvSpPr>
      <xdr:spPr>
        <a:xfrm>
          <a:off x="485775" y="2647950"/>
          <a:ext cx="77724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1" u="none" baseline="0">
              <a:latin typeface="Calibri"/>
              <a:ea typeface="Calibri"/>
              <a:cs typeface="Calibri"/>
            </a:rPr>
            <a:t>по главе </a:t>
          </a:r>
          <a:r>
            <a:rPr lang="en-US" cap="none" sz="2800" b="1" i="1" u="none" baseline="0">
              <a:latin typeface="Calibri"/>
              <a:ea typeface="Calibri"/>
              <a:cs typeface="Calibri"/>
            </a:rPr>
            <a:t>VI</a:t>
          </a:r>
          <a:r>
            <a:rPr lang="en-US" cap="none" sz="2800" b="1" i="1" u="none" baseline="0">
              <a:latin typeface="Calibri"/>
              <a:ea typeface="Calibri"/>
              <a:cs typeface="Calibri"/>
            </a:rPr>
            <a:t>
</a:t>
          </a:r>
          <a:r>
            <a:rPr lang="en-US" cap="none" sz="2800" b="1" i="1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Математическое описание случайных явлений. </a:t>
          </a:r>
          <a:r>
            <a:rPr lang="en-US" cap="none" sz="2800" b="0" i="1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38100</xdr:colOff>
      <xdr:row>0</xdr:row>
      <xdr:rowOff>47625</xdr:rowOff>
    </xdr:from>
    <xdr:ext cx="6591300" cy="914400"/>
    <xdr:sp>
      <xdr:nvSpPr>
        <xdr:cNvPr id="3" name="Прямоугольник 3"/>
        <xdr:cNvSpPr>
          <a:spLocks/>
        </xdr:cNvSpPr>
      </xdr:nvSpPr>
      <xdr:spPr>
        <a:xfrm>
          <a:off x="1733550" y="47625"/>
          <a:ext cx="6591300" cy="914400"/>
        </a:xfrm>
        <a:prstGeom prst="rect">
          <a:avLst/>
        </a:prstGeom>
        <a:solidFill>
          <a:srgbClr val="FCD5B5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Теория вероятностей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</cdr:x>
      <cdr:y>0.29575</cdr:y>
    </cdr:from>
    <cdr:to>
      <cdr:x>0.45925</cdr:x>
      <cdr:y>0.313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085975" y="895350"/>
          <a:ext cx="952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12</xdr:row>
      <xdr:rowOff>0</xdr:rowOff>
    </xdr:from>
    <xdr:to>
      <xdr:col>9</xdr:col>
      <xdr:colOff>542925</xdr:colOff>
      <xdr:row>23</xdr:row>
      <xdr:rowOff>0</xdr:rowOff>
    </xdr:to>
    <xdr:graphicFrame>
      <xdr:nvGraphicFramePr>
        <xdr:cNvPr id="1" name="Диаграмма 2"/>
        <xdr:cNvGraphicFramePr/>
      </xdr:nvGraphicFramePr>
      <xdr:xfrm>
        <a:off x="5857875" y="2876550"/>
        <a:ext cx="47434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10</xdr:row>
      <xdr:rowOff>238125</xdr:rowOff>
    </xdr:from>
    <xdr:to>
      <xdr:col>16</xdr:col>
      <xdr:colOff>266700</xdr:colOff>
      <xdr:row>25</xdr:row>
      <xdr:rowOff>152400</xdr:rowOff>
    </xdr:to>
    <xdr:graphicFrame>
      <xdr:nvGraphicFramePr>
        <xdr:cNvPr id="1" name="Диаграмма 2"/>
        <xdr:cNvGraphicFramePr/>
      </xdr:nvGraphicFramePr>
      <xdr:xfrm>
        <a:off x="8001000" y="2667000"/>
        <a:ext cx="45720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123825</xdr:rowOff>
    </xdr:from>
    <xdr:to>
      <xdr:col>13</xdr:col>
      <xdr:colOff>266700</xdr:colOff>
      <xdr:row>24</xdr:row>
      <xdr:rowOff>47625</xdr:rowOff>
    </xdr:to>
    <xdr:graphicFrame>
      <xdr:nvGraphicFramePr>
        <xdr:cNvPr id="1" name="Диаграмма 4"/>
        <xdr:cNvGraphicFramePr/>
      </xdr:nvGraphicFramePr>
      <xdr:xfrm>
        <a:off x="4057650" y="3333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9</xdr:row>
      <xdr:rowOff>104775</xdr:rowOff>
    </xdr:from>
    <xdr:to>
      <xdr:col>11</xdr:col>
      <xdr:colOff>104775</xdr:colOff>
      <xdr:row>20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6950"/>
          <a:ext cx="63817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8</xdr:row>
      <xdr:rowOff>247650</xdr:rowOff>
    </xdr:from>
    <xdr:to>
      <xdr:col>11</xdr:col>
      <xdr:colOff>161925</xdr:colOff>
      <xdr:row>22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114550"/>
          <a:ext cx="64008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28</xdr:row>
      <xdr:rowOff>66675</xdr:rowOff>
    </xdr:from>
    <xdr:to>
      <xdr:col>11</xdr:col>
      <xdr:colOff>38100</xdr:colOff>
      <xdr:row>40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6029325"/>
          <a:ext cx="62484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45</xdr:row>
      <xdr:rowOff>180975</xdr:rowOff>
    </xdr:from>
    <xdr:to>
      <xdr:col>11</xdr:col>
      <xdr:colOff>76200</xdr:colOff>
      <xdr:row>66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9525000"/>
          <a:ext cx="62769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66</xdr:row>
      <xdr:rowOff>123825</xdr:rowOff>
    </xdr:from>
    <xdr:to>
      <xdr:col>11</xdr:col>
      <xdr:colOff>590550</xdr:colOff>
      <xdr:row>81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13468350"/>
          <a:ext cx="63627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85</xdr:row>
      <xdr:rowOff>0</xdr:rowOff>
    </xdr:from>
    <xdr:to>
      <xdr:col>11</xdr:col>
      <xdr:colOff>104775</xdr:colOff>
      <xdr:row>90</xdr:row>
      <xdr:rowOff>19050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6964025"/>
          <a:ext cx="6343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92</xdr:row>
      <xdr:rowOff>104775</xdr:rowOff>
    </xdr:from>
    <xdr:to>
      <xdr:col>11</xdr:col>
      <xdr:colOff>19050</xdr:colOff>
      <xdr:row>97</xdr:row>
      <xdr:rowOff>171450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18402300"/>
          <a:ext cx="6238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99</xdr:row>
      <xdr:rowOff>180975</xdr:rowOff>
    </xdr:from>
    <xdr:to>
      <xdr:col>10</xdr:col>
      <xdr:colOff>542925</xdr:colOff>
      <xdr:row>107</xdr:row>
      <xdr:rowOff>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" y="19812000"/>
          <a:ext cx="6200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109</xdr:row>
      <xdr:rowOff>38100</xdr:rowOff>
    </xdr:from>
    <xdr:to>
      <xdr:col>10</xdr:col>
      <xdr:colOff>600075</xdr:colOff>
      <xdr:row>126</xdr:row>
      <xdr:rowOff>76200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21574125"/>
          <a:ext cx="62769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35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9.140625" style="0" customWidth="1"/>
    <col min="2" max="5" width="5.421875" style="0" customWidth="1"/>
    <col min="6" max="6" width="22.00390625" style="0" customWidth="1"/>
    <col min="7" max="9" width="5.421875" style="0" customWidth="1"/>
    <col min="10" max="10" width="17.421875" style="0" customWidth="1"/>
    <col min="11" max="11" width="5.421875" style="0" customWidth="1"/>
  </cols>
  <sheetData>
    <row r="7" spans="2:13" ht="21">
      <c r="B7" s="140" t="s">
        <v>35</v>
      </c>
      <c r="C7" s="141"/>
      <c r="D7" s="141"/>
      <c r="E7" s="141"/>
      <c r="F7" s="142"/>
      <c r="G7" s="143"/>
      <c r="H7" s="140" t="s">
        <v>36</v>
      </c>
      <c r="I7" s="144"/>
      <c r="J7" s="145"/>
      <c r="K7" s="146"/>
      <c r="M7" s="147" t="s">
        <v>144</v>
      </c>
    </row>
    <row r="8" ht="15">
      <c r="C8" s="158" t="s">
        <v>158</v>
      </c>
    </row>
    <row r="21" ht="18.75">
      <c r="D21" s="148" t="s">
        <v>145</v>
      </c>
    </row>
    <row r="23" ht="15">
      <c r="A23" t="s">
        <v>150</v>
      </c>
    </row>
    <row r="24" ht="15">
      <c r="A24" t="s">
        <v>151</v>
      </c>
    </row>
    <row r="26" ht="15">
      <c r="A26" s="156" t="s">
        <v>149</v>
      </c>
    </row>
    <row r="27" ht="15">
      <c r="A27" t="s">
        <v>153</v>
      </c>
    </row>
    <row r="28" ht="15">
      <c r="A28" t="s">
        <v>152</v>
      </c>
    </row>
    <row r="30" ht="15">
      <c r="A30" s="156" t="s">
        <v>154</v>
      </c>
    </row>
    <row r="31" ht="15">
      <c r="A31" t="s">
        <v>162</v>
      </c>
    </row>
    <row r="32" ht="15">
      <c r="A32" t="s">
        <v>165</v>
      </c>
    </row>
    <row r="33" ht="15">
      <c r="A33" t="s">
        <v>159</v>
      </c>
    </row>
    <row r="34" ht="15">
      <c r="C34" t="s">
        <v>160</v>
      </c>
    </row>
    <row r="35" ht="15">
      <c r="A35" t="s">
        <v>161</v>
      </c>
    </row>
  </sheetData>
  <sheetProtection/>
  <printOptions/>
  <pageMargins left="0" right="0" top="0.47" bottom="0" header="0.31496062992125984" footer="0"/>
  <pageSetup orientation="landscape" paperSize="9" r:id="rId2"/>
  <headerFooter>
    <oddHeader>&amp;CАфанасьева С.В. 100-179-133 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45"/>
  <sheetViews>
    <sheetView zoomScalePageLayoutView="0" workbookViewId="0" topLeftCell="A19">
      <selection activeCell="M17" sqref="M17"/>
    </sheetView>
  </sheetViews>
  <sheetFormatPr defaultColWidth="9.140625" defaultRowHeight="15"/>
  <cols>
    <col min="3" max="3" width="10.421875" style="0" bestFit="1" customWidth="1"/>
  </cols>
  <sheetData>
    <row r="2" ht="23.25">
      <c r="B2" s="1" t="s">
        <v>48</v>
      </c>
    </row>
    <row r="3" ht="15" customHeight="1">
      <c r="B3" s="1"/>
    </row>
    <row r="4" spans="2:3" ht="23.25">
      <c r="B4" s="1"/>
      <c r="C4" s="5" t="s">
        <v>123</v>
      </c>
    </row>
    <row r="5" spans="2:3" ht="14.25" customHeight="1">
      <c r="B5" s="1"/>
      <c r="C5" s="4"/>
    </row>
    <row r="6" ht="22.5">
      <c r="C6" s="2" t="s">
        <v>119</v>
      </c>
    </row>
    <row r="8" ht="18.75">
      <c r="C8" s="3" t="s">
        <v>121</v>
      </c>
    </row>
    <row r="9" ht="22.5">
      <c r="C9" s="2"/>
    </row>
    <row r="11" ht="18.75">
      <c r="C11" s="3"/>
    </row>
    <row r="25" ht="22.5">
      <c r="C25" s="2" t="s">
        <v>120</v>
      </c>
    </row>
    <row r="27" ht="18.75">
      <c r="C27" s="3" t="s">
        <v>121</v>
      </c>
    </row>
    <row r="43" ht="22.5">
      <c r="C43" s="2" t="s">
        <v>122</v>
      </c>
    </row>
    <row r="45" ht="18.75">
      <c r="C45" s="3" t="s">
        <v>121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56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21.7109375" style="10" customWidth="1"/>
    <col min="2" max="2" width="9.140625" style="10" customWidth="1"/>
    <col min="3" max="3" width="9.28125" style="10" customWidth="1"/>
    <col min="4" max="4" width="38.8515625" style="10" customWidth="1"/>
    <col min="5" max="5" width="9.140625" style="10" customWidth="1"/>
    <col min="6" max="6" width="9.8515625" style="10" customWidth="1"/>
    <col min="7" max="7" width="10.57421875" style="10" customWidth="1"/>
    <col min="8" max="8" width="33.140625" style="10" customWidth="1"/>
    <col min="9" max="10" width="9.140625" style="10" customWidth="1"/>
    <col min="11" max="11" width="14.7109375" style="10" customWidth="1"/>
    <col min="12" max="16384" width="9.140625" style="10" customWidth="1"/>
  </cols>
  <sheetData>
    <row r="1" spans="1:12" s="7" customFormat="1" ht="21">
      <c r="A1" s="6" t="s">
        <v>51</v>
      </c>
      <c r="F1" s="59"/>
      <c r="G1" s="8"/>
      <c r="H1" s="155"/>
      <c r="J1" s="59"/>
      <c r="K1" s="155"/>
      <c r="L1" s="8"/>
    </row>
    <row r="2" ht="18.75">
      <c r="A2" s="9" t="s">
        <v>52</v>
      </c>
    </row>
    <row r="3" ht="18.75">
      <c r="A3" s="9" t="s">
        <v>32</v>
      </c>
    </row>
    <row r="4" ht="18.75">
      <c r="A4" s="9" t="s">
        <v>34</v>
      </c>
    </row>
    <row r="5" ht="18.75">
      <c r="A5" s="9" t="s">
        <v>33</v>
      </c>
    </row>
    <row r="6" ht="19.5" thickBot="1">
      <c r="A6" s="9" t="s">
        <v>125</v>
      </c>
    </row>
    <row r="7" spans="1:6" ht="19.5" thickBot="1">
      <c r="A7" s="34" t="s">
        <v>16</v>
      </c>
      <c r="B7" s="11" t="s">
        <v>53</v>
      </c>
      <c r="C7" s="9"/>
      <c r="D7" s="9"/>
      <c r="E7" s="9"/>
      <c r="F7" s="9"/>
    </row>
    <row r="8" spans="1:6" ht="18.75">
      <c r="A8" s="9" t="s">
        <v>37</v>
      </c>
      <c r="B8" s="11"/>
      <c r="C8" s="9"/>
      <c r="D8" s="9"/>
      <c r="E8" s="9"/>
      <c r="F8" s="9"/>
    </row>
    <row r="9" spans="2:6" ht="18.75">
      <c r="B9" s="11"/>
      <c r="C9" s="9"/>
      <c r="D9" s="12" t="s">
        <v>38</v>
      </c>
      <c r="E9" s="9"/>
      <c r="F9" s="9"/>
    </row>
    <row r="10" spans="1:6" ht="18.75">
      <c r="A10" s="9"/>
      <c r="B10" s="11"/>
      <c r="C10" s="9"/>
      <c r="D10" s="9"/>
      <c r="E10" s="9"/>
      <c r="F10" s="9"/>
    </row>
    <row r="11" ht="15.75" thickBot="1"/>
    <row r="12" spans="1:3" s="9" customFormat="1" ht="19.5" thickBot="1">
      <c r="A12" s="13"/>
      <c r="B12" s="170" t="s">
        <v>1</v>
      </c>
      <c r="C12" s="171"/>
    </row>
    <row r="13" spans="1:4" s="9" customFormat="1" ht="27.75" customHeight="1" thickBot="1">
      <c r="A13" s="14"/>
      <c r="B13" s="68" t="s">
        <v>2</v>
      </c>
      <c r="C13" s="69" t="s">
        <v>3</v>
      </c>
      <c r="D13" s="94" t="s">
        <v>143</v>
      </c>
    </row>
    <row r="14" spans="1:4" s="9" customFormat="1" ht="21">
      <c r="A14" s="15" t="s">
        <v>0</v>
      </c>
      <c r="B14" s="91"/>
      <c r="C14" s="92"/>
      <c r="D14" s="93" t="str">
        <f>IF(SUM(B14:C14)=10,"ok","введите ЧИСЛА  в зеленые клетки таблицы")</f>
        <v>введите ЧИСЛА  в зеленые клетки таблицы</v>
      </c>
    </row>
    <row r="15" spans="1:4" s="9" customFormat="1" ht="21">
      <c r="A15" s="16" t="s">
        <v>4</v>
      </c>
      <c r="B15" s="37"/>
      <c r="C15" s="38"/>
      <c r="D15" s="89" t="str">
        <f aca="true" t="shared" si="0" ref="D15:D23">IF(SUM(B15:C15)=10,"ok","введите ЧИСЛА  в зеленые клетки таблицы")</f>
        <v>введите ЧИСЛА  в зеленые клетки таблицы</v>
      </c>
    </row>
    <row r="16" spans="1:4" s="9" customFormat="1" ht="21">
      <c r="A16" s="16" t="s">
        <v>5</v>
      </c>
      <c r="B16" s="37"/>
      <c r="C16" s="38"/>
      <c r="D16" s="89" t="str">
        <f t="shared" si="0"/>
        <v>введите ЧИСЛА  в зеленые клетки таблицы</v>
      </c>
    </row>
    <row r="17" spans="1:4" s="9" customFormat="1" ht="21">
      <c r="A17" s="16" t="s">
        <v>6</v>
      </c>
      <c r="B17" s="37"/>
      <c r="C17" s="38"/>
      <c r="D17" s="89" t="str">
        <f t="shared" si="0"/>
        <v>введите ЧИСЛА  в зеленые клетки таблицы</v>
      </c>
    </row>
    <row r="18" spans="1:4" s="9" customFormat="1" ht="21">
      <c r="A18" s="16" t="s">
        <v>7</v>
      </c>
      <c r="B18" s="37"/>
      <c r="C18" s="38"/>
      <c r="D18" s="89" t="str">
        <f t="shared" si="0"/>
        <v>введите ЧИСЛА  в зеленые клетки таблицы</v>
      </c>
    </row>
    <row r="19" spans="1:4" s="9" customFormat="1" ht="21">
      <c r="A19" s="16" t="s">
        <v>8</v>
      </c>
      <c r="B19" s="37"/>
      <c r="C19" s="38"/>
      <c r="D19" s="89" t="str">
        <f t="shared" si="0"/>
        <v>введите ЧИСЛА  в зеленые клетки таблицы</v>
      </c>
    </row>
    <row r="20" spans="1:4" s="9" customFormat="1" ht="21">
      <c r="A20" s="16" t="s">
        <v>9</v>
      </c>
      <c r="B20" s="37"/>
      <c r="C20" s="38"/>
      <c r="D20" s="89" t="str">
        <f t="shared" si="0"/>
        <v>введите ЧИСЛА  в зеленые клетки таблицы</v>
      </c>
    </row>
    <row r="21" spans="1:4" s="9" customFormat="1" ht="21">
      <c r="A21" s="16" t="s">
        <v>10</v>
      </c>
      <c r="B21" s="37"/>
      <c r="C21" s="38"/>
      <c r="D21" s="89" t="str">
        <f t="shared" si="0"/>
        <v>введите ЧИСЛА  в зеленые клетки таблицы</v>
      </c>
    </row>
    <row r="22" spans="1:4" s="9" customFormat="1" ht="21">
      <c r="A22" s="16" t="s">
        <v>11</v>
      </c>
      <c r="B22" s="37"/>
      <c r="C22" s="38"/>
      <c r="D22" s="89" t="str">
        <f t="shared" si="0"/>
        <v>введите ЧИСЛА  в зеленые клетки таблицы</v>
      </c>
    </row>
    <row r="23" spans="1:4" s="9" customFormat="1" ht="21.75" thickBot="1">
      <c r="A23" s="17" t="s">
        <v>12</v>
      </c>
      <c r="B23" s="39"/>
      <c r="C23" s="40"/>
      <c r="D23" s="90" t="str">
        <f t="shared" si="0"/>
        <v>введите ЧИСЛА  в зеленые клетки таблицы</v>
      </c>
    </row>
    <row r="24" spans="1:4" s="9" customFormat="1" ht="18.75">
      <c r="A24" s="18" t="s">
        <v>13</v>
      </c>
      <c r="B24" s="35">
        <f>SUM(B14:B23)</f>
        <v>0</v>
      </c>
      <c r="C24" s="36">
        <f>SUM(C14:C23)</f>
        <v>0</v>
      </c>
      <c r="D24" s="88"/>
    </row>
    <row r="25" spans="1:4" ht="19.5" thickBot="1">
      <c r="A25" s="19" t="s">
        <v>14</v>
      </c>
      <c r="B25" s="20">
        <f>B24/100</f>
        <v>0</v>
      </c>
      <c r="C25" s="21">
        <f>C24/100</f>
        <v>0</v>
      </c>
      <c r="D25" s="88"/>
    </row>
    <row r="26" spans="1:6" ht="39.75" customHeight="1" thickBot="1">
      <c r="A26" s="22" t="s">
        <v>15</v>
      </c>
      <c r="B26" s="23" t="e">
        <f>B56</f>
        <v>#DIV/0!</v>
      </c>
      <c r="C26" s="24" t="e">
        <f>C56</f>
        <v>#DIV/0!</v>
      </c>
      <c r="D26" s="88"/>
      <c r="F26" s="6" t="s">
        <v>47</v>
      </c>
    </row>
    <row r="27" spans="6:13" s="9" customFormat="1" ht="18.75">
      <c r="F27" s="13" t="s">
        <v>39</v>
      </c>
      <c r="G27" s="42"/>
      <c r="H27" s="26"/>
      <c r="I27" s="26"/>
      <c r="J27" s="26"/>
      <c r="K27" s="26"/>
      <c r="L27" s="26"/>
      <c r="M27" s="26"/>
    </row>
    <row r="28" spans="6:13" s="9" customFormat="1" ht="18.75">
      <c r="F28" s="13" t="s">
        <v>40</v>
      </c>
      <c r="G28" s="42"/>
      <c r="H28" s="26"/>
      <c r="I28" s="26"/>
      <c r="J28" s="26"/>
      <c r="K28" s="26"/>
      <c r="L28" s="26"/>
      <c r="M28" s="26"/>
    </row>
    <row r="29" spans="6:13" s="9" customFormat="1" ht="18.75">
      <c r="F29" s="13" t="s">
        <v>41</v>
      </c>
      <c r="G29" s="42"/>
      <c r="H29" s="26"/>
      <c r="I29" s="26"/>
      <c r="J29" s="26"/>
      <c r="K29" s="26"/>
      <c r="L29" s="26"/>
      <c r="M29" s="26"/>
    </row>
    <row r="30" spans="6:13" s="9" customFormat="1" ht="18.75">
      <c r="F30" s="13" t="s">
        <v>42</v>
      </c>
      <c r="G30" s="41"/>
      <c r="H30" s="26"/>
      <c r="I30" s="26"/>
      <c r="J30" s="26"/>
      <c r="K30" s="26"/>
      <c r="L30" s="26"/>
      <c r="M30" s="26"/>
    </row>
    <row r="31" spans="6:13" s="9" customFormat="1" ht="18.75">
      <c r="F31" s="27"/>
      <c r="G31" s="27"/>
      <c r="H31" s="27"/>
      <c r="I31" s="27"/>
      <c r="J31" s="27"/>
      <c r="K31" s="27"/>
      <c r="L31" s="27"/>
      <c r="M31" s="27"/>
    </row>
    <row r="32" ht="15">
      <c r="F32" s="10" t="s">
        <v>43</v>
      </c>
    </row>
    <row r="33" ht="15">
      <c r="F33" s="10" t="s">
        <v>44</v>
      </c>
    </row>
    <row r="34" ht="15">
      <c r="F34" s="10" t="s">
        <v>45</v>
      </c>
    </row>
    <row r="35" ht="15">
      <c r="F35" s="10" t="s">
        <v>46</v>
      </c>
    </row>
    <row r="36" ht="13.5" customHeight="1" thickBot="1">
      <c r="A36" s="28" t="s">
        <v>126</v>
      </c>
    </row>
    <row r="37" spans="1:3" ht="15">
      <c r="A37" s="29"/>
      <c r="B37" s="172" t="s">
        <v>14</v>
      </c>
      <c r="C37" s="173"/>
    </row>
    <row r="38" spans="1:3" ht="16.5" thickBot="1">
      <c r="A38" s="30"/>
      <c r="B38" s="43" t="s">
        <v>2</v>
      </c>
      <c r="C38" s="44" t="s">
        <v>3</v>
      </c>
    </row>
    <row r="39" spans="1:9" ht="21">
      <c r="A39" s="31" t="s">
        <v>127</v>
      </c>
      <c r="B39" s="45"/>
      <c r="C39" s="46"/>
      <c r="F39" s="6" t="s">
        <v>155</v>
      </c>
      <c r="I39" s="64" t="s">
        <v>156</v>
      </c>
    </row>
    <row r="40" spans="1:6" ht="15.75">
      <c r="A40" s="32" t="s">
        <v>128</v>
      </c>
      <c r="B40" s="47"/>
      <c r="C40" s="48"/>
      <c r="F40" s="157"/>
    </row>
    <row r="41" spans="1:3" ht="15.75">
      <c r="A41" s="32" t="s">
        <v>129</v>
      </c>
      <c r="B41" s="47"/>
      <c r="C41" s="48"/>
    </row>
    <row r="42" spans="1:6" ht="15.75">
      <c r="A42" s="32" t="s">
        <v>130</v>
      </c>
      <c r="B42" s="47"/>
      <c r="C42" s="48"/>
      <c r="F42" s="158" t="s">
        <v>157</v>
      </c>
    </row>
    <row r="43" spans="1:3" ht="15.75">
      <c r="A43" s="32" t="s">
        <v>131</v>
      </c>
      <c r="B43" s="47"/>
      <c r="C43" s="48"/>
    </row>
    <row r="44" spans="1:3" ht="15.75">
      <c r="A44" s="32" t="s">
        <v>132</v>
      </c>
      <c r="B44" s="47"/>
      <c r="C44" s="48"/>
    </row>
    <row r="45" spans="1:3" ht="15.75">
      <c r="A45" s="32" t="s">
        <v>133</v>
      </c>
      <c r="B45" s="47"/>
      <c r="C45" s="48"/>
    </row>
    <row r="46" spans="1:3" ht="15.75">
      <c r="A46" s="32" t="s">
        <v>134</v>
      </c>
      <c r="B46" s="47"/>
      <c r="C46" s="48"/>
    </row>
    <row r="47" spans="1:3" ht="15.75">
      <c r="A47" s="32" t="s">
        <v>135</v>
      </c>
      <c r="B47" s="47"/>
      <c r="C47" s="48"/>
    </row>
    <row r="48" spans="1:3" ht="15.75">
      <c r="A48" s="32" t="s">
        <v>136</v>
      </c>
      <c r="B48" s="47"/>
      <c r="C48" s="48"/>
    </row>
    <row r="49" spans="1:3" ht="15.75">
      <c r="A49" s="32" t="s">
        <v>137</v>
      </c>
      <c r="B49" s="47"/>
      <c r="C49" s="48"/>
    </row>
    <row r="50" spans="1:3" ht="15.75">
      <c r="A50" s="32" t="s">
        <v>138</v>
      </c>
      <c r="B50" s="47"/>
      <c r="C50" s="48"/>
    </row>
    <row r="51" spans="1:3" ht="15.75">
      <c r="A51" s="32" t="s">
        <v>139</v>
      </c>
      <c r="B51" s="47"/>
      <c r="C51" s="48"/>
    </row>
    <row r="52" spans="1:3" ht="15.75">
      <c r="A52" s="32" t="s">
        <v>140</v>
      </c>
      <c r="B52" s="47"/>
      <c r="C52" s="48"/>
    </row>
    <row r="53" spans="1:3" ht="16.5" thickBot="1">
      <c r="A53" s="33" t="s">
        <v>141</v>
      </c>
      <c r="B53" s="55"/>
      <c r="C53" s="56"/>
    </row>
    <row r="54" spans="2:3" ht="15">
      <c r="B54" s="53">
        <f>SUM(B39:B53)</f>
        <v>0</v>
      </c>
      <c r="C54" s="54">
        <f>SUM(C39:C53)</f>
        <v>0</v>
      </c>
    </row>
    <row r="55" spans="2:3" ht="15">
      <c r="B55" s="49">
        <f>COUNTIF(B39:B53,"&gt;0")</f>
        <v>0</v>
      </c>
      <c r="C55" s="50">
        <f>COUNTIF(C39:C53,"&gt;0")</f>
        <v>0</v>
      </c>
    </row>
    <row r="56" spans="2:3" ht="15.75" thickBot="1">
      <c r="B56" s="51" t="e">
        <f>B54/B55</f>
        <v>#DIV/0!</v>
      </c>
      <c r="C56" s="52" t="e">
        <f>C54/C55</f>
        <v>#DIV/0!</v>
      </c>
    </row>
  </sheetData>
  <sheetProtection sheet="1" objects="1" scenarios="1"/>
  <mergeCells count="2">
    <mergeCell ref="B12:C12"/>
    <mergeCell ref="B37:C37"/>
  </mergeCells>
  <printOptions/>
  <pageMargins left="0.7086614173228347" right="0.7086614173228347" top="0.4724409448818898" bottom="0.4330708661417323" header="0.31496062992125984" footer="0.31496062992125984"/>
  <pageSetup horizontalDpi="600" verticalDpi="600" orientation="landscape" paperSize="9" r:id="rId2"/>
  <headerFooter>
    <oddHeader>&amp;LАфанасьева С.В. 100-179-133&amp;R&amp;P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61"/>
  <sheetViews>
    <sheetView zoomScalePageLayoutView="0" workbookViewId="0" topLeftCell="D29">
      <selection activeCell="I45" sqref="I45"/>
    </sheetView>
  </sheetViews>
  <sheetFormatPr defaultColWidth="9.140625" defaultRowHeight="15"/>
  <cols>
    <col min="1" max="1" width="21.7109375" style="10" customWidth="1"/>
    <col min="2" max="7" width="9.00390625" style="10" customWidth="1"/>
    <col min="8" max="8" width="35.7109375" style="10" customWidth="1"/>
    <col min="9" max="16384" width="9.140625" style="10" customWidth="1"/>
  </cols>
  <sheetData>
    <row r="1" spans="1:13" s="7" customFormat="1" ht="21">
      <c r="A1" s="6" t="s">
        <v>55</v>
      </c>
      <c r="G1" s="59"/>
      <c r="H1" s="8"/>
      <c r="I1" s="60"/>
      <c r="J1" s="8"/>
      <c r="K1" s="59"/>
      <c r="L1" s="60"/>
      <c r="M1" s="8"/>
    </row>
    <row r="2" ht="18.75">
      <c r="A2" s="9" t="s">
        <v>59</v>
      </c>
    </row>
    <row r="3" ht="18.75">
      <c r="A3" s="9" t="s">
        <v>56</v>
      </c>
    </row>
    <row r="4" ht="18.75">
      <c r="A4" s="9" t="s">
        <v>57</v>
      </c>
    </row>
    <row r="5" ht="18.75">
      <c r="A5" s="9" t="s">
        <v>60</v>
      </c>
    </row>
    <row r="6" ht="19.5" thickBot="1">
      <c r="A6" s="9" t="s">
        <v>142</v>
      </c>
    </row>
    <row r="7" spans="1:6" ht="19.5" thickBot="1">
      <c r="A7" s="34" t="s">
        <v>16</v>
      </c>
      <c r="B7" s="11" t="s">
        <v>53</v>
      </c>
      <c r="C7" s="9"/>
      <c r="D7" s="9"/>
      <c r="E7" s="9"/>
      <c r="F7" s="9"/>
    </row>
    <row r="8" spans="1:6" ht="18.75">
      <c r="A8" s="9" t="s">
        <v>37</v>
      </c>
      <c r="B8" s="11"/>
      <c r="C8" s="9"/>
      <c r="D8" s="9"/>
      <c r="E8" s="9"/>
      <c r="F8" s="9"/>
    </row>
    <row r="9" spans="2:6" ht="18.75">
      <c r="B9" s="11"/>
      <c r="C9" s="9"/>
      <c r="D9" s="12" t="s">
        <v>38</v>
      </c>
      <c r="E9" s="9"/>
      <c r="F9" s="9"/>
    </row>
    <row r="10" spans="1:6" ht="18.75">
      <c r="A10" s="61"/>
      <c r="B10" s="11"/>
      <c r="C10" s="9"/>
      <c r="D10" s="9"/>
      <c r="E10" s="9"/>
      <c r="F10" s="9"/>
    </row>
    <row r="11" spans="1:8" s="9" customFormat="1" ht="19.5" thickBot="1">
      <c r="A11" s="62"/>
      <c r="B11" s="174" t="s">
        <v>17</v>
      </c>
      <c r="C11" s="175"/>
      <c r="D11" s="175"/>
      <c r="E11" s="175"/>
      <c r="F11" s="175"/>
      <c r="G11" s="175"/>
      <c r="H11" s="61"/>
    </row>
    <row r="12" spans="1:8" s="9" customFormat="1" ht="27.75" customHeight="1" thickBot="1">
      <c r="A12" s="14"/>
      <c r="B12" s="68">
        <v>1</v>
      </c>
      <c r="C12" s="96">
        <v>2</v>
      </c>
      <c r="D12" s="96">
        <v>3</v>
      </c>
      <c r="E12" s="96">
        <v>4</v>
      </c>
      <c r="F12" s="96">
        <v>5</v>
      </c>
      <c r="G12" s="97">
        <v>6</v>
      </c>
      <c r="H12" s="98" t="s">
        <v>143</v>
      </c>
    </row>
    <row r="13" spans="1:8" s="9" customFormat="1" ht="18.75">
      <c r="A13" s="15" t="s">
        <v>61</v>
      </c>
      <c r="B13" s="83"/>
      <c r="C13" s="83"/>
      <c r="D13" s="83"/>
      <c r="E13" s="83"/>
      <c r="F13" s="83"/>
      <c r="G13" s="100"/>
      <c r="H13" s="99" t="str">
        <f>IF(SUM(B13:G13)=5,"ok","введите ЧИСЛА  в зеленые клетки таблицы")</f>
        <v>введите ЧИСЛА  в зеленые клетки таблицы</v>
      </c>
    </row>
    <row r="14" spans="1:8" s="9" customFormat="1" ht="18.75">
      <c r="A14" s="16" t="s">
        <v>62</v>
      </c>
      <c r="B14" s="101"/>
      <c r="C14" s="101"/>
      <c r="D14" s="101"/>
      <c r="E14" s="101"/>
      <c r="F14" s="101"/>
      <c r="G14" s="102"/>
      <c r="H14" s="99" t="str">
        <f aca="true" t="shared" si="0" ref="H14:H22">IF(SUM(B14:G14)=5,"ok","введите ЧИСЛА  в зеленые клетки таблицы")</f>
        <v>введите ЧИСЛА  в зеленые клетки таблицы</v>
      </c>
    </row>
    <row r="15" spans="1:8" s="9" customFormat="1" ht="18.75">
      <c r="A15" s="16" t="s">
        <v>63</v>
      </c>
      <c r="B15" s="101"/>
      <c r="C15" s="101"/>
      <c r="D15" s="101"/>
      <c r="E15" s="101"/>
      <c r="F15" s="101"/>
      <c r="G15" s="102"/>
      <c r="H15" s="99" t="str">
        <f t="shared" si="0"/>
        <v>введите ЧИСЛА  в зеленые клетки таблицы</v>
      </c>
    </row>
    <row r="16" spans="1:8" s="9" customFormat="1" ht="18.75">
      <c r="A16" s="16" t="s">
        <v>64</v>
      </c>
      <c r="B16" s="101"/>
      <c r="C16" s="101"/>
      <c r="D16" s="101"/>
      <c r="E16" s="101"/>
      <c r="F16" s="101"/>
      <c r="G16" s="102"/>
      <c r="H16" s="99" t="str">
        <f t="shared" si="0"/>
        <v>введите ЧИСЛА  в зеленые клетки таблицы</v>
      </c>
    </row>
    <row r="17" spans="1:8" s="9" customFormat="1" ht="18.75">
      <c r="A17" s="16" t="s">
        <v>65</v>
      </c>
      <c r="B17" s="101"/>
      <c r="C17" s="101"/>
      <c r="D17" s="101"/>
      <c r="E17" s="101"/>
      <c r="F17" s="101"/>
      <c r="G17" s="102"/>
      <c r="H17" s="99" t="str">
        <f t="shared" si="0"/>
        <v>введите ЧИСЛА  в зеленые клетки таблицы</v>
      </c>
    </row>
    <row r="18" spans="1:8" s="9" customFormat="1" ht="18.75">
      <c r="A18" s="16" t="s">
        <v>66</v>
      </c>
      <c r="B18" s="101"/>
      <c r="C18" s="101"/>
      <c r="D18" s="101"/>
      <c r="E18" s="101"/>
      <c r="F18" s="101"/>
      <c r="G18" s="102"/>
      <c r="H18" s="99" t="str">
        <f t="shared" si="0"/>
        <v>введите ЧИСЛА  в зеленые клетки таблицы</v>
      </c>
    </row>
    <row r="19" spans="1:8" s="9" customFormat="1" ht="18.75">
      <c r="A19" s="16" t="s">
        <v>67</v>
      </c>
      <c r="B19" s="101"/>
      <c r="C19" s="101"/>
      <c r="D19" s="101"/>
      <c r="E19" s="101"/>
      <c r="F19" s="101"/>
      <c r="G19" s="102"/>
      <c r="H19" s="99" t="str">
        <f t="shared" si="0"/>
        <v>введите ЧИСЛА  в зеленые клетки таблицы</v>
      </c>
    </row>
    <row r="20" spans="1:8" s="9" customFormat="1" ht="18.75">
      <c r="A20" s="16" t="s">
        <v>68</v>
      </c>
      <c r="B20" s="101"/>
      <c r="C20" s="101"/>
      <c r="D20" s="101"/>
      <c r="E20" s="101"/>
      <c r="F20" s="101"/>
      <c r="G20" s="102"/>
      <c r="H20" s="99" t="str">
        <f t="shared" si="0"/>
        <v>введите ЧИСЛА  в зеленые клетки таблицы</v>
      </c>
    </row>
    <row r="21" spans="1:8" s="9" customFormat="1" ht="18.75">
      <c r="A21" s="16" t="s">
        <v>69</v>
      </c>
      <c r="B21" s="101"/>
      <c r="C21" s="101"/>
      <c r="D21" s="101"/>
      <c r="E21" s="101"/>
      <c r="F21" s="101"/>
      <c r="G21" s="102"/>
      <c r="H21" s="99" t="str">
        <f t="shared" si="0"/>
        <v>введите ЧИСЛА  в зеленые клетки таблицы</v>
      </c>
    </row>
    <row r="22" spans="1:8" s="9" customFormat="1" ht="19.5" thickBot="1">
      <c r="A22" s="16" t="s">
        <v>70</v>
      </c>
      <c r="B22" s="103"/>
      <c r="C22" s="103"/>
      <c r="D22" s="103"/>
      <c r="E22" s="103"/>
      <c r="F22" s="103"/>
      <c r="G22" s="104"/>
      <c r="H22" s="99" t="str">
        <f t="shared" si="0"/>
        <v>введите ЧИСЛА  в зеленые клетки таблицы</v>
      </c>
    </row>
    <row r="23" spans="1:8" s="9" customFormat="1" ht="18.75">
      <c r="A23" s="18" t="s">
        <v>13</v>
      </c>
      <c r="B23" s="105">
        <f aca="true" t="shared" si="1" ref="B23:G23">SUM(B13:B22)</f>
        <v>0</v>
      </c>
      <c r="C23" s="105">
        <f t="shared" si="1"/>
        <v>0</v>
      </c>
      <c r="D23" s="105">
        <f t="shared" si="1"/>
        <v>0</v>
      </c>
      <c r="E23" s="105">
        <f t="shared" si="1"/>
        <v>0</v>
      </c>
      <c r="F23" s="105">
        <f t="shared" si="1"/>
        <v>0</v>
      </c>
      <c r="G23" s="106">
        <f t="shared" si="1"/>
        <v>0</v>
      </c>
      <c r="H23" s="88"/>
    </row>
    <row r="24" spans="1:8" s="9" customFormat="1" ht="19.5" thickBot="1">
      <c r="A24" s="19" t="s">
        <v>14</v>
      </c>
      <c r="B24" s="107">
        <f aca="true" t="shared" si="2" ref="B24:G24">B23/50</f>
        <v>0</v>
      </c>
      <c r="C24" s="107">
        <f t="shared" si="2"/>
        <v>0</v>
      </c>
      <c r="D24" s="107">
        <f t="shared" si="2"/>
        <v>0</v>
      </c>
      <c r="E24" s="107">
        <f t="shared" si="2"/>
        <v>0</v>
      </c>
      <c r="F24" s="107">
        <f t="shared" si="2"/>
        <v>0</v>
      </c>
      <c r="G24" s="108">
        <f t="shared" si="2"/>
        <v>0</v>
      </c>
      <c r="H24" s="88"/>
    </row>
    <row r="25" spans="1:8" s="9" customFormat="1" ht="42.75" thickBot="1">
      <c r="A25" s="95" t="s">
        <v>15</v>
      </c>
      <c r="B25" s="115" t="e">
        <f aca="true" t="shared" si="3" ref="B25:G25">B61</f>
        <v>#DIV/0!</v>
      </c>
      <c r="C25" s="116" t="e">
        <f t="shared" si="3"/>
        <v>#DIV/0!</v>
      </c>
      <c r="D25" s="116" t="e">
        <f t="shared" si="3"/>
        <v>#DIV/0!</v>
      </c>
      <c r="E25" s="116" t="e">
        <f t="shared" si="3"/>
        <v>#DIV/0!</v>
      </c>
      <c r="F25" s="116" t="e">
        <f t="shared" si="3"/>
        <v>#DIV/0!</v>
      </c>
      <c r="G25" s="117" t="e">
        <f t="shared" si="3"/>
        <v>#DIV/0!</v>
      </c>
      <c r="H25" s="88"/>
    </row>
    <row r="26" spans="1:8" s="9" customFormat="1" ht="18.75">
      <c r="A26" s="10"/>
      <c r="B26" s="10"/>
      <c r="C26" s="10"/>
      <c r="D26" s="10"/>
      <c r="E26" s="10"/>
      <c r="F26" s="10"/>
      <c r="G26" s="10"/>
      <c r="H26" s="63"/>
    </row>
    <row r="27" spans="1:8" s="9" customFormat="1" ht="18.75">
      <c r="A27" s="10"/>
      <c r="B27" s="10"/>
      <c r="C27" s="10"/>
      <c r="D27" s="10"/>
      <c r="E27" s="10"/>
      <c r="F27" s="10"/>
      <c r="G27" s="10"/>
      <c r="H27" s="10"/>
    </row>
    <row r="28" spans="1:9" s="9" customFormat="1" ht="18.75">
      <c r="A28" s="10"/>
      <c r="B28" s="10"/>
      <c r="C28" s="10"/>
      <c r="D28" s="10"/>
      <c r="E28" s="10"/>
      <c r="F28" s="10"/>
      <c r="G28" s="10"/>
      <c r="H28" s="10"/>
      <c r="I28" s="10"/>
    </row>
    <row r="29" ht="21">
      <c r="A29" s="6" t="s">
        <v>58</v>
      </c>
    </row>
    <row r="30" spans="1:9" ht="20.25" customHeight="1">
      <c r="A30" s="13" t="s">
        <v>39</v>
      </c>
      <c r="B30" s="114"/>
      <c r="C30" s="25"/>
      <c r="D30" s="25"/>
      <c r="E30" s="25"/>
      <c r="F30" s="25"/>
      <c r="G30" s="25"/>
      <c r="H30" s="25"/>
      <c r="I30" s="9"/>
    </row>
    <row r="31" spans="1:16" ht="21">
      <c r="A31" s="13" t="s">
        <v>40</v>
      </c>
      <c r="B31" s="114"/>
      <c r="C31" s="26"/>
      <c r="D31" s="26"/>
      <c r="E31" s="26"/>
      <c r="F31" s="26"/>
      <c r="G31" s="26"/>
      <c r="H31" s="26"/>
      <c r="I31" s="9"/>
      <c r="J31" s="6" t="s">
        <v>163</v>
      </c>
      <c r="P31" s="64" t="s">
        <v>156</v>
      </c>
    </row>
    <row r="32" spans="1:10" ht="18.75">
      <c r="A32" s="13" t="s">
        <v>41</v>
      </c>
      <c r="B32" s="114"/>
      <c r="C32" s="26"/>
      <c r="D32" s="26"/>
      <c r="E32" s="26"/>
      <c r="F32" s="26"/>
      <c r="G32" s="26"/>
      <c r="H32" s="26"/>
      <c r="I32" s="9"/>
      <c r="J32" s="157"/>
    </row>
    <row r="33" spans="1:9" ht="18.75">
      <c r="A33" s="13" t="s">
        <v>42</v>
      </c>
      <c r="B33" s="114"/>
      <c r="C33" s="26"/>
      <c r="D33" s="26"/>
      <c r="E33" s="26"/>
      <c r="F33" s="26"/>
      <c r="G33" s="26"/>
      <c r="H33" s="26"/>
      <c r="I33" s="9"/>
    </row>
    <row r="34" spans="1:10" ht="18.75">
      <c r="A34" s="27"/>
      <c r="B34" s="27"/>
      <c r="C34" s="27"/>
      <c r="D34" s="27"/>
      <c r="E34" s="27"/>
      <c r="F34" s="27"/>
      <c r="G34" s="27"/>
      <c r="H34" s="27"/>
      <c r="I34" s="9"/>
      <c r="J34" s="158" t="s">
        <v>157</v>
      </c>
    </row>
    <row r="35" ht="15">
      <c r="A35" s="10" t="s">
        <v>43</v>
      </c>
    </row>
    <row r="36" ht="15">
      <c r="A36" s="10" t="s">
        <v>44</v>
      </c>
    </row>
    <row r="37" ht="15">
      <c r="A37" s="10" t="s">
        <v>45</v>
      </c>
    </row>
    <row r="38" ht="15">
      <c r="A38" s="10" t="s">
        <v>71</v>
      </c>
    </row>
    <row r="41" ht="15.75" thickBot="1">
      <c r="A41" s="28" t="s">
        <v>126</v>
      </c>
    </row>
    <row r="42" spans="1:7" ht="15.75" thickBot="1">
      <c r="A42" s="29"/>
      <c r="B42" s="176" t="s">
        <v>14</v>
      </c>
      <c r="C42" s="177"/>
      <c r="D42" s="178"/>
      <c r="E42" s="178"/>
      <c r="F42" s="178"/>
      <c r="G42" s="179"/>
    </row>
    <row r="43" spans="1:7" ht="16.5" thickBot="1">
      <c r="A43" s="30"/>
      <c r="B43" s="57">
        <v>1</v>
      </c>
      <c r="C43" s="58">
        <v>2</v>
      </c>
      <c r="D43" s="57">
        <v>3</v>
      </c>
      <c r="E43" s="58">
        <v>4</v>
      </c>
      <c r="F43" s="57">
        <v>5</v>
      </c>
      <c r="G43" s="58">
        <v>6</v>
      </c>
    </row>
    <row r="44" spans="1:7" ht="15.75">
      <c r="A44" s="31" t="s">
        <v>127</v>
      </c>
      <c r="B44" s="113"/>
      <c r="C44" s="113"/>
      <c r="D44" s="113"/>
      <c r="E44" s="113"/>
      <c r="F44" s="113"/>
      <c r="G44" s="113"/>
    </row>
    <row r="45" spans="1:7" ht="15.75">
      <c r="A45" s="32" t="s">
        <v>128</v>
      </c>
      <c r="B45" s="113"/>
      <c r="C45" s="113"/>
      <c r="D45" s="113"/>
      <c r="E45" s="113"/>
      <c r="F45" s="113"/>
      <c r="G45" s="113"/>
    </row>
    <row r="46" spans="1:7" ht="15.75">
      <c r="A46" s="32" t="s">
        <v>129</v>
      </c>
      <c r="B46" s="113"/>
      <c r="C46" s="113"/>
      <c r="D46" s="113"/>
      <c r="E46" s="113"/>
      <c r="F46" s="113"/>
      <c r="G46" s="113"/>
    </row>
    <row r="47" spans="1:7" ht="15.75">
      <c r="A47" s="32" t="s">
        <v>130</v>
      </c>
      <c r="B47" s="113"/>
      <c r="C47" s="113"/>
      <c r="D47" s="113"/>
      <c r="E47" s="113"/>
      <c r="F47" s="113"/>
      <c r="G47" s="113"/>
    </row>
    <row r="48" spans="1:7" ht="15.75">
      <c r="A48" s="32" t="s">
        <v>131</v>
      </c>
      <c r="B48" s="113"/>
      <c r="C48" s="113"/>
      <c r="D48" s="113"/>
      <c r="E48" s="113"/>
      <c r="F48" s="113"/>
      <c r="G48" s="113"/>
    </row>
    <row r="49" spans="1:7" ht="15.75">
      <c r="A49" s="32" t="s">
        <v>132</v>
      </c>
      <c r="B49" s="113"/>
      <c r="C49" s="113"/>
      <c r="D49" s="113"/>
      <c r="E49" s="113"/>
      <c r="F49" s="113"/>
      <c r="G49" s="113"/>
    </row>
    <row r="50" spans="1:7" ht="15.75">
      <c r="A50" s="32" t="s">
        <v>133</v>
      </c>
      <c r="B50" s="113"/>
      <c r="C50" s="113"/>
      <c r="D50" s="113"/>
      <c r="E50" s="113"/>
      <c r="F50" s="113"/>
      <c r="G50" s="113"/>
    </row>
    <row r="51" spans="1:7" ht="15.75">
      <c r="A51" s="32" t="s">
        <v>134</v>
      </c>
      <c r="B51" s="113"/>
      <c r="C51" s="113"/>
      <c r="D51" s="113"/>
      <c r="E51" s="113"/>
      <c r="F51" s="113"/>
      <c r="G51" s="113"/>
    </row>
    <row r="52" spans="1:7" ht="15.75">
      <c r="A52" s="32" t="s">
        <v>135</v>
      </c>
      <c r="B52" s="113"/>
      <c r="C52" s="113"/>
      <c r="D52" s="113"/>
      <c r="E52" s="113"/>
      <c r="F52" s="113"/>
      <c r="G52" s="113"/>
    </row>
    <row r="53" spans="1:7" ht="15.75">
      <c r="A53" s="32" t="s">
        <v>136</v>
      </c>
      <c r="B53" s="113"/>
      <c r="C53" s="113"/>
      <c r="D53" s="113"/>
      <c r="E53" s="113"/>
      <c r="F53" s="113"/>
      <c r="G53" s="113"/>
    </row>
    <row r="54" spans="1:7" ht="15.75">
      <c r="A54" s="32" t="s">
        <v>137</v>
      </c>
      <c r="B54" s="113"/>
      <c r="C54" s="113"/>
      <c r="D54" s="113"/>
      <c r="E54" s="113"/>
      <c r="F54" s="113"/>
      <c r="G54" s="113"/>
    </row>
    <row r="55" spans="1:7" ht="15.75">
      <c r="A55" s="32" t="s">
        <v>138</v>
      </c>
      <c r="B55" s="113"/>
      <c r="C55" s="113"/>
      <c r="D55" s="113"/>
      <c r="E55" s="113"/>
      <c r="F55" s="113"/>
      <c r="G55" s="113"/>
    </row>
    <row r="56" spans="1:7" ht="15.75">
      <c r="A56" s="32" t="s">
        <v>139</v>
      </c>
      <c r="B56" s="113"/>
      <c r="C56" s="113"/>
      <c r="D56" s="113"/>
      <c r="E56" s="113"/>
      <c r="F56" s="113"/>
      <c r="G56" s="113"/>
    </row>
    <row r="57" spans="1:7" ht="15.75">
      <c r="A57" s="32" t="s">
        <v>140</v>
      </c>
      <c r="B57" s="113"/>
      <c r="C57" s="113"/>
      <c r="D57" s="113"/>
      <c r="E57" s="113"/>
      <c r="F57" s="113"/>
      <c r="G57" s="113"/>
    </row>
    <row r="58" spans="1:7" ht="16.5" thickBot="1">
      <c r="A58" s="33" t="s">
        <v>141</v>
      </c>
      <c r="B58" s="113"/>
      <c r="C58" s="113"/>
      <c r="D58" s="113"/>
      <c r="E58" s="113"/>
      <c r="F58" s="113"/>
      <c r="G58" s="113"/>
    </row>
    <row r="59" spans="2:7" ht="15">
      <c r="B59" s="85">
        <f aca="true" t="shared" si="4" ref="B59:G59">SUM(B44:B58)</f>
        <v>0</v>
      </c>
      <c r="C59" s="85">
        <f t="shared" si="4"/>
        <v>0</v>
      </c>
      <c r="D59" s="85">
        <f t="shared" si="4"/>
        <v>0</v>
      </c>
      <c r="E59" s="85">
        <f t="shared" si="4"/>
        <v>0</v>
      </c>
      <c r="F59" s="85">
        <f t="shared" si="4"/>
        <v>0</v>
      </c>
      <c r="G59" s="85">
        <f t="shared" si="4"/>
        <v>0</v>
      </c>
    </row>
    <row r="60" spans="2:7" ht="15">
      <c r="B60" s="86">
        <f aca="true" t="shared" si="5" ref="B60:G60">COUNTIF(B44:B58,"&gt;0")</f>
        <v>0</v>
      </c>
      <c r="C60" s="86">
        <f t="shared" si="5"/>
        <v>0</v>
      </c>
      <c r="D60" s="86">
        <f t="shared" si="5"/>
        <v>0</v>
      </c>
      <c r="E60" s="86">
        <f t="shared" si="5"/>
        <v>0</v>
      </c>
      <c r="F60" s="86">
        <f t="shared" si="5"/>
        <v>0</v>
      </c>
      <c r="G60" s="86">
        <f t="shared" si="5"/>
        <v>0</v>
      </c>
    </row>
    <row r="61" spans="2:7" ht="15.75" thickBot="1">
      <c r="B61" s="87" t="e">
        <f aca="true" t="shared" si="6" ref="B61:G61">B59/B60</f>
        <v>#DIV/0!</v>
      </c>
      <c r="C61" s="87" t="e">
        <f t="shared" si="6"/>
        <v>#DIV/0!</v>
      </c>
      <c r="D61" s="87" t="e">
        <f t="shared" si="6"/>
        <v>#DIV/0!</v>
      </c>
      <c r="E61" s="87" t="e">
        <f t="shared" si="6"/>
        <v>#DIV/0!</v>
      </c>
      <c r="F61" s="87" t="e">
        <f t="shared" si="6"/>
        <v>#DIV/0!</v>
      </c>
      <c r="G61" s="87" t="e">
        <f t="shared" si="6"/>
        <v>#DIV/0!</v>
      </c>
    </row>
  </sheetData>
  <sheetProtection sheet="1" objects="1" scenarios="1"/>
  <mergeCells count="2">
    <mergeCell ref="B11:G11"/>
    <mergeCell ref="B42:G42"/>
  </mergeCells>
  <printOptions/>
  <pageMargins left="0.7086614173228347" right="0.7086614173228347" top="0.52" bottom="0.22" header="0.31496062992125984" footer="0.16"/>
  <pageSetup horizontalDpi="600" verticalDpi="600" orientation="landscape" paperSize="9" r:id="rId2"/>
  <headerFooter>
    <oddHeader>&amp;LАфанасьева С.В. 100-179-133&amp;R&amp;P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V64"/>
  <sheetViews>
    <sheetView zoomScalePageLayoutView="0" workbookViewId="0" topLeftCell="D11">
      <selection activeCell="O14" sqref="O14"/>
    </sheetView>
  </sheetViews>
  <sheetFormatPr defaultColWidth="9.140625" defaultRowHeight="15"/>
  <cols>
    <col min="1" max="1" width="24.28125" style="10" customWidth="1"/>
    <col min="2" max="2" width="10.00390625" style="10" customWidth="1"/>
    <col min="3" max="3" width="9.7109375" style="10" customWidth="1"/>
    <col min="4" max="14" width="8.140625" style="10" customWidth="1"/>
    <col min="15" max="16384" width="9.140625" style="10" customWidth="1"/>
  </cols>
  <sheetData>
    <row r="1" spans="1:12" s="7" customFormat="1" ht="21">
      <c r="A1" s="6" t="s">
        <v>72</v>
      </c>
      <c r="E1" s="59"/>
      <c r="F1" s="8"/>
      <c r="G1" s="8"/>
      <c r="H1" s="60"/>
      <c r="I1" s="8"/>
      <c r="J1" s="59"/>
      <c r="K1" s="60"/>
      <c r="L1" s="8"/>
    </row>
    <row r="2" ht="18.75">
      <c r="A2" s="9" t="s">
        <v>73</v>
      </c>
    </row>
    <row r="3" ht="18.75">
      <c r="A3" s="9" t="s">
        <v>56</v>
      </c>
    </row>
    <row r="4" ht="18.75">
      <c r="A4" s="9" t="s">
        <v>34</v>
      </c>
    </row>
    <row r="5" ht="18.75">
      <c r="A5" s="9" t="s">
        <v>33</v>
      </c>
    </row>
    <row r="6" ht="18.75">
      <c r="A6" s="9" t="s">
        <v>103</v>
      </c>
    </row>
    <row r="7" ht="19.5" thickBot="1">
      <c r="A7" s="9" t="s">
        <v>77</v>
      </c>
    </row>
    <row r="8" spans="1:6" ht="19.5" thickBot="1">
      <c r="A8" s="34" t="s">
        <v>16</v>
      </c>
      <c r="B8" s="11" t="s">
        <v>53</v>
      </c>
      <c r="C8" s="9"/>
      <c r="D8" s="9"/>
      <c r="E8" s="9"/>
      <c r="F8" s="9"/>
    </row>
    <row r="9" spans="1:6" ht="18.75">
      <c r="A9" s="9" t="s">
        <v>78</v>
      </c>
      <c r="B9" s="11"/>
      <c r="C9" s="9"/>
      <c r="D9" s="9"/>
      <c r="E9" s="9"/>
      <c r="F9" s="9"/>
    </row>
    <row r="10" spans="2:15" ht="18.75">
      <c r="B10" s="11"/>
      <c r="C10" s="9"/>
      <c r="D10" s="12" t="s">
        <v>38</v>
      </c>
      <c r="E10" s="9"/>
      <c r="F10" s="9"/>
      <c r="O10" s="64"/>
    </row>
    <row r="11" spans="1:16" ht="18.75">
      <c r="A11" s="9"/>
      <c r="B11" s="11"/>
      <c r="C11" s="9"/>
      <c r="D11" s="9"/>
      <c r="E11" s="9"/>
      <c r="F11" s="9"/>
      <c r="P11" s="65"/>
    </row>
    <row r="12" ht="18.75">
      <c r="P12" s="66"/>
    </row>
    <row r="13" spans="1:22" s="9" customFormat="1" ht="24" thickBot="1">
      <c r="A13" s="180" t="s">
        <v>24</v>
      </c>
      <c r="B13" s="181"/>
      <c r="C13" s="181"/>
      <c r="D13" s="181"/>
      <c r="E13" s="181"/>
      <c r="F13" s="181"/>
      <c r="G13" s="181"/>
      <c r="H13" s="181"/>
      <c r="I13" s="67"/>
      <c r="J13" s="67"/>
      <c r="K13" s="67"/>
      <c r="L13" s="67"/>
      <c r="M13" s="67"/>
      <c r="N13" s="67"/>
      <c r="O13" s="6" t="s">
        <v>164</v>
      </c>
      <c r="P13" s="10"/>
      <c r="Q13" s="10"/>
      <c r="R13" s="10"/>
      <c r="S13" s="10"/>
      <c r="T13" s="10"/>
      <c r="U13" s="64" t="s">
        <v>156</v>
      </c>
      <c r="V13" s="10"/>
    </row>
    <row r="14" spans="1:22" s="9" customFormat="1" ht="27.75" customHeight="1" thickBot="1">
      <c r="A14" s="14"/>
      <c r="B14" s="68" t="s">
        <v>26</v>
      </c>
      <c r="C14" s="69" t="s">
        <v>27</v>
      </c>
      <c r="D14" s="70" t="s">
        <v>25</v>
      </c>
      <c r="O14" s="157"/>
      <c r="P14" s="10"/>
      <c r="Q14" s="10"/>
      <c r="R14" s="10"/>
      <c r="S14" s="10"/>
      <c r="T14" s="10"/>
      <c r="U14" s="10"/>
      <c r="V14" s="10"/>
    </row>
    <row r="15" spans="1:22" s="9" customFormat="1" ht="19.5" thickBot="1">
      <c r="A15" s="71" t="s">
        <v>18</v>
      </c>
      <c r="B15" s="83"/>
      <c r="C15" s="83"/>
      <c r="D15" s="72">
        <f>SUM(B15:C15)</f>
        <v>0</v>
      </c>
      <c r="O15" s="10"/>
      <c r="P15" s="10"/>
      <c r="Q15" s="10"/>
      <c r="R15" s="10"/>
      <c r="S15" s="10"/>
      <c r="T15" s="10"/>
      <c r="U15" s="10"/>
      <c r="V15" s="10"/>
    </row>
    <row r="16" spans="1:22" s="9" customFormat="1" ht="19.5" thickBot="1">
      <c r="A16" s="71" t="s">
        <v>19</v>
      </c>
      <c r="B16" s="83"/>
      <c r="C16" s="83"/>
      <c r="D16" s="72">
        <f>SUM(B16:C16)</f>
        <v>0</v>
      </c>
      <c r="O16" s="158" t="s">
        <v>157</v>
      </c>
      <c r="P16" s="10"/>
      <c r="Q16" s="10"/>
      <c r="R16" s="10"/>
      <c r="S16" s="10"/>
      <c r="T16" s="10"/>
      <c r="U16" s="10"/>
      <c r="V16" s="10"/>
    </row>
    <row r="17" spans="1:22" s="9" customFormat="1" ht="19.5" thickBot="1">
      <c r="A17" s="71" t="s">
        <v>20</v>
      </c>
      <c r="B17" s="83"/>
      <c r="C17" s="83"/>
      <c r="D17" s="72">
        <f aca="true" t="shared" si="0" ref="D17:D22">SUM(B17:C17)</f>
        <v>0</v>
      </c>
      <c r="O17" s="10"/>
      <c r="P17" s="10"/>
      <c r="Q17" s="10"/>
      <c r="R17" s="10"/>
      <c r="S17" s="10"/>
      <c r="T17" s="10"/>
      <c r="U17" s="10"/>
      <c r="V17" s="10"/>
    </row>
    <row r="18" spans="1:16" s="9" customFormat="1" ht="19.5" thickBot="1">
      <c r="A18" s="71" t="s">
        <v>21</v>
      </c>
      <c r="B18" s="83"/>
      <c r="C18" s="83"/>
      <c r="D18" s="72">
        <f t="shared" si="0"/>
        <v>0</v>
      </c>
      <c r="P18" s="66"/>
    </row>
    <row r="19" spans="1:16" s="9" customFormat="1" ht="19.5" thickBot="1">
      <c r="A19" s="71" t="s">
        <v>22</v>
      </c>
      <c r="B19" s="83"/>
      <c r="C19" s="83"/>
      <c r="D19" s="72">
        <f t="shared" si="0"/>
        <v>0</v>
      </c>
      <c r="P19" s="65"/>
    </row>
    <row r="20" spans="1:16" s="9" customFormat="1" ht="19.5" thickBot="1">
      <c r="A20" s="71" t="s">
        <v>23</v>
      </c>
      <c r="B20" s="83"/>
      <c r="C20" s="83"/>
      <c r="D20" s="72">
        <f t="shared" si="0"/>
        <v>0</v>
      </c>
      <c r="P20" s="66"/>
    </row>
    <row r="21" spans="1:16" s="9" customFormat="1" ht="19.5" thickBot="1">
      <c r="A21" s="71" t="s">
        <v>28</v>
      </c>
      <c r="B21" s="83"/>
      <c r="C21" s="83"/>
      <c r="D21" s="72">
        <f t="shared" si="0"/>
        <v>0</v>
      </c>
      <c r="P21" s="66"/>
    </row>
    <row r="22" spans="1:16" s="9" customFormat="1" ht="19.5" thickBot="1">
      <c r="A22" s="71" t="s">
        <v>29</v>
      </c>
      <c r="B22" s="83"/>
      <c r="C22" s="83"/>
      <c r="D22" s="72">
        <f t="shared" si="0"/>
        <v>0</v>
      </c>
      <c r="P22" s="66"/>
    </row>
    <row r="23" spans="1:16" s="9" customFormat="1" ht="19.5" thickBot="1">
      <c r="A23" s="71" t="s">
        <v>30</v>
      </c>
      <c r="B23" s="83"/>
      <c r="C23" s="83"/>
      <c r="D23" s="72">
        <f>SUM(B23:C23)</f>
        <v>0</v>
      </c>
      <c r="P23" s="66"/>
    </row>
    <row r="24" spans="1:16" s="9" customFormat="1" ht="18.75">
      <c r="A24" s="71" t="s">
        <v>31</v>
      </c>
      <c r="B24" s="83"/>
      <c r="C24" s="83"/>
      <c r="D24" s="72">
        <f>SUM(B24:C24)</f>
        <v>0</v>
      </c>
      <c r="P24" s="66"/>
    </row>
    <row r="25" spans="1:16" s="9" customFormat="1" ht="18.75">
      <c r="A25" s="10"/>
      <c r="B25" s="10"/>
      <c r="C25" s="10"/>
      <c r="D25" s="10"/>
      <c r="P25" s="66"/>
    </row>
    <row r="26" spans="1:16" s="9" customFormat="1" ht="18.75">
      <c r="A26" s="10"/>
      <c r="B26" s="10"/>
      <c r="C26" s="10"/>
      <c r="D26" s="10"/>
      <c r="E26" s="10"/>
      <c r="F26" s="10"/>
      <c r="G26" s="10"/>
      <c r="H26" s="10"/>
      <c r="P26" s="66"/>
    </row>
    <row r="27" spans="1:15" s="9" customFormat="1" ht="24" thickBot="1">
      <c r="A27" s="180" t="s">
        <v>74</v>
      </c>
      <c r="B27" s="181"/>
      <c r="C27" s="181"/>
      <c r="D27" s="181"/>
      <c r="E27" s="181"/>
      <c r="F27" s="181"/>
      <c r="G27" s="181"/>
      <c r="H27" s="181"/>
      <c r="I27" s="67"/>
      <c r="J27" s="67"/>
      <c r="K27" s="67"/>
      <c r="L27" s="67"/>
      <c r="M27" s="67"/>
      <c r="N27" s="67"/>
      <c r="O27" s="67"/>
    </row>
    <row r="28" spans="1:13" s="9" customFormat="1" ht="18.75">
      <c r="A28" s="73" t="s">
        <v>75</v>
      </c>
      <c r="B28" s="74">
        <v>1</v>
      </c>
      <c r="C28" s="75">
        <v>2</v>
      </c>
      <c r="D28" s="75">
        <v>3</v>
      </c>
      <c r="E28" s="75">
        <v>4</v>
      </c>
      <c r="F28" s="75">
        <v>5</v>
      </c>
      <c r="G28" s="75">
        <v>6</v>
      </c>
      <c r="H28" s="75">
        <v>7</v>
      </c>
      <c r="I28" s="75">
        <v>8</v>
      </c>
      <c r="J28" s="75">
        <v>9</v>
      </c>
      <c r="K28" s="75">
        <v>10</v>
      </c>
      <c r="L28" s="75">
        <v>11</v>
      </c>
      <c r="M28" s="76">
        <v>12</v>
      </c>
    </row>
    <row r="29" spans="1:13" ht="37.5">
      <c r="A29" s="77" t="s">
        <v>76</v>
      </c>
      <c r="B29" s="109">
        <f>COUNTIF(D15:D24,"=1")</f>
        <v>0</v>
      </c>
      <c r="C29" s="109">
        <f>COUNTIF(D15:D24,"=2")</f>
        <v>0</v>
      </c>
      <c r="D29" s="109">
        <f>COUNTIF(D15:D24,"=3")</f>
        <v>0</v>
      </c>
      <c r="E29" s="109">
        <f>COUNTIF(D15:D24,"=4")</f>
        <v>0</v>
      </c>
      <c r="F29" s="109">
        <f>COUNTIF(D15:D24,"=5")</f>
        <v>0</v>
      </c>
      <c r="G29" s="109">
        <f>COUNTIF(D15:D24,"=6")</f>
        <v>0</v>
      </c>
      <c r="H29" s="109">
        <f>COUNTIF(D15:D24,"=7")</f>
        <v>0</v>
      </c>
      <c r="I29" s="109">
        <f>COUNTIF(D15:D24,"=8")</f>
        <v>0</v>
      </c>
      <c r="J29" s="109">
        <f>COUNTIF(D15:D24,"=9")</f>
        <v>0</v>
      </c>
      <c r="K29" s="109">
        <f>COUNTIF(D15:D24,"=10")</f>
        <v>0</v>
      </c>
      <c r="L29" s="109">
        <f>COUNTIF(D15:D24,"=11")</f>
        <v>0</v>
      </c>
      <c r="M29" s="109">
        <f>COUNTIF(D15:D24,"=12")</f>
        <v>0</v>
      </c>
    </row>
    <row r="30" spans="1:13" ht="18.75">
      <c r="A30" s="78" t="s">
        <v>14</v>
      </c>
      <c r="B30" s="79">
        <f>B29/10</f>
        <v>0</v>
      </c>
      <c r="C30" s="79">
        <f aca="true" t="shared" si="1" ref="C30:M30">C29/10</f>
        <v>0</v>
      </c>
      <c r="D30" s="79">
        <f t="shared" si="1"/>
        <v>0</v>
      </c>
      <c r="E30" s="79">
        <f t="shared" si="1"/>
        <v>0</v>
      </c>
      <c r="F30" s="79">
        <f t="shared" si="1"/>
        <v>0</v>
      </c>
      <c r="G30" s="79">
        <f t="shared" si="1"/>
        <v>0</v>
      </c>
      <c r="H30" s="79">
        <f t="shared" si="1"/>
        <v>0</v>
      </c>
      <c r="I30" s="79">
        <f t="shared" si="1"/>
        <v>0</v>
      </c>
      <c r="J30" s="79">
        <f t="shared" si="1"/>
        <v>0</v>
      </c>
      <c r="K30" s="79">
        <f t="shared" si="1"/>
        <v>0</v>
      </c>
      <c r="L30" s="79">
        <f t="shared" si="1"/>
        <v>0</v>
      </c>
      <c r="M30" s="79">
        <f t="shared" si="1"/>
        <v>0</v>
      </c>
    </row>
    <row r="31" spans="1:13" ht="39.75" customHeight="1" thickBot="1">
      <c r="A31" s="80" t="s">
        <v>15</v>
      </c>
      <c r="B31" s="81" t="e">
        <f>B64</f>
        <v>#DIV/0!</v>
      </c>
      <c r="C31" s="81" t="e">
        <f aca="true" t="shared" si="2" ref="C31:M31">C64</f>
        <v>#DIV/0!</v>
      </c>
      <c r="D31" s="81" t="e">
        <f t="shared" si="2"/>
        <v>#DIV/0!</v>
      </c>
      <c r="E31" s="81" t="e">
        <f t="shared" si="2"/>
        <v>#DIV/0!</v>
      </c>
      <c r="F31" s="81" t="e">
        <f t="shared" si="2"/>
        <v>#DIV/0!</v>
      </c>
      <c r="G31" s="81" t="e">
        <f t="shared" si="2"/>
        <v>#DIV/0!</v>
      </c>
      <c r="H31" s="81" t="e">
        <f t="shared" si="2"/>
        <v>#DIV/0!</v>
      </c>
      <c r="I31" s="81" t="e">
        <f t="shared" si="2"/>
        <v>#DIV/0!</v>
      </c>
      <c r="J31" s="81" t="e">
        <f t="shared" si="2"/>
        <v>#DIV/0!</v>
      </c>
      <c r="K31" s="81" t="e">
        <f t="shared" si="2"/>
        <v>#DIV/0!</v>
      </c>
      <c r="L31" s="81" t="e">
        <f t="shared" si="2"/>
        <v>#DIV/0!</v>
      </c>
      <c r="M31" s="81" t="e">
        <f t="shared" si="2"/>
        <v>#DIV/0!</v>
      </c>
    </row>
    <row r="33" ht="21">
      <c r="A33" s="6" t="s">
        <v>79</v>
      </c>
    </row>
    <row r="34" spans="1:13" ht="18.75">
      <c r="A34" s="13" t="s">
        <v>39</v>
      </c>
      <c r="B34" s="11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1:13" ht="18.75">
      <c r="A35" s="13" t="s">
        <v>40</v>
      </c>
      <c r="B35" s="110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1:13" ht="18.75">
      <c r="A36" s="13" t="s">
        <v>41</v>
      </c>
      <c r="B36" s="110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ht="18.75">
      <c r="A37" s="13" t="s">
        <v>42</v>
      </c>
      <c r="B37" s="110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2" ht="18.75">
      <c r="A38" s="27"/>
      <c r="B38" s="27"/>
    </row>
    <row r="39" ht="15">
      <c r="A39" s="10" t="s">
        <v>43</v>
      </c>
    </row>
    <row r="40" ht="15">
      <c r="A40" s="10" t="s">
        <v>44</v>
      </c>
    </row>
    <row r="41" ht="15">
      <c r="A41" s="10" t="s">
        <v>45</v>
      </c>
    </row>
    <row r="42" ht="15">
      <c r="A42" s="10" t="s">
        <v>80</v>
      </c>
    </row>
    <row r="44" ht="15.75" thickBot="1">
      <c r="A44" s="28" t="s">
        <v>126</v>
      </c>
    </row>
    <row r="45" spans="1:13" ht="15.75" thickBot="1">
      <c r="A45" s="29"/>
      <c r="B45" s="176" t="s">
        <v>14</v>
      </c>
      <c r="C45" s="177"/>
      <c r="D45" s="178"/>
      <c r="E45" s="178"/>
      <c r="F45" s="178"/>
      <c r="G45" s="178"/>
      <c r="H45" s="178"/>
      <c r="I45" s="178"/>
      <c r="J45" s="178"/>
      <c r="K45" s="178"/>
      <c r="L45" s="178"/>
      <c r="M45" s="179"/>
    </row>
    <row r="46" spans="1:13" ht="16.5" thickBot="1">
      <c r="A46" s="30"/>
      <c r="B46" s="111">
        <v>1</v>
      </c>
      <c r="C46" s="112">
        <v>2</v>
      </c>
      <c r="D46" s="111">
        <v>3</v>
      </c>
      <c r="E46" s="112">
        <v>4</v>
      </c>
      <c r="F46" s="111">
        <v>5</v>
      </c>
      <c r="G46" s="112">
        <v>6</v>
      </c>
      <c r="H46" s="111">
        <v>7</v>
      </c>
      <c r="I46" s="112">
        <v>8</v>
      </c>
      <c r="J46" s="111">
        <v>9</v>
      </c>
      <c r="K46" s="112">
        <v>10</v>
      </c>
      <c r="L46" s="111">
        <v>11</v>
      </c>
      <c r="M46" s="112">
        <v>12</v>
      </c>
    </row>
    <row r="47" spans="1:13" ht="15.75">
      <c r="A47" s="31" t="s">
        <v>127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spans="1:13" ht="15.75">
      <c r="A48" s="32" t="s">
        <v>128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1:13" ht="15.75">
      <c r="A49" s="32" t="s">
        <v>129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 ht="15.75">
      <c r="A50" s="32" t="s">
        <v>130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1:13" ht="15.75">
      <c r="A51" s="32" t="s">
        <v>131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1:13" ht="15.75">
      <c r="A52" s="32" t="s">
        <v>132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pans="1:13" ht="15.75">
      <c r="A53" s="32" t="s">
        <v>133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13" ht="15.75">
      <c r="A54" s="32" t="s">
        <v>134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13" ht="15.75">
      <c r="A55" s="32" t="s">
        <v>135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</row>
    <row r="56" spans="1:13" ht="15.75">
      <c r="A56" s="32" t="s">
        <v>136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3" ht="15.75">
      <c r="A57" s="32" t="s">
        <v>137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13" ht="15.75">
      <c r="A58" s="32" t="s">
        <v>138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spans="1:13" ht="15.75">
      <c r="A59" s="32" t="s">
        <v>139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1:13" ht="15.75">
      <c r="A60" s="32" t="s">
        <v>140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1:13" ht="16.5" thickBot="1">
      <c r="A61" s="33" t="s">
        <v>141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2:13" ht="15">
      <c r="B62" s="85">
        <f>SUM(B47:B61)</f>
        <v>0</v>
      </c>
      <c r="C62" s="85">
        <f aca="true" t="shared" si="3" ref="C62:M62">SUM(C47:C61)</f>
        <v>0</v>
      </c>
      <c r="D62" s="85">
        <f t="shared" si="3"/>
        <v>0</v>
      </c>
      <c r="E62" s="85">
        <f t="shared" si="3"/>
        <v>0</v>
      </c>
      <c r="F62" s="85">
        <f t="shared" si="3"/>
        <v>0</v>
      </c>
      <c r="G62" s="85">
        <f t="shared" si="3"/>
        <v>0</v>
      </c>
      <c r="H62" s="85">
        <f t="shared" si="3"/>
        <v>0</v>
      </c>
      <c r="I62" s="85">
        <f t="shared" si="3"/>
        <v>0</v>
      </c>
      <c r="J62" s="85">
        <f t="shared" si="3"/>
        <v>0</v>
      </c>
      <c r="K62" s="85">
        <f t="shared" si="3"/>
        <v>0</v>
      </c>
      <c r="L62" s="85">
        <f t="shared" si="3"/>
        <v>0</v>
      </c>
      <c r="M62" s="85">
        <f t="shared" si="3"/>
        <v>0</v>
      </c>
    </row>
    <row r="63" spans="2:13" ht="15">
      <c r="B63" s="86">
        <f>COUNTIF(B47:B61,"&gt;0")</f>
        <v>0</v>
      </c>
      <c r="C63" s="86">
        <f aca="true" t="shared" si="4" ref="C63:M63">COUNTIF(C47:C61,"&gt;0")</f>
        <v>0</v>
      </c>
      <c r="D63" s="86">
        <f t="shared" si="4"/>
        <v>0</v>
      </c>
      <c r="E63" s="86">
        <f t="shared" si="4"/>
        <v>0</v>
      </c>
      <c r="F63" s="86">
        <f t="shared" si="4"/>
        <v>0</v>
      </c>
      <c r="G63" s="86">
        <f t="shared" si="4"/>
        <v>0</v>
      </c>
      <c r="H63" s="86">
        <f t="shared" si="4"/>
        <v>0</v>
      </c>
      <c r="I63" s="86">
        <f t="shared" si="4"/>
        <v>0</v>
      </c>
      <c r="J63" s="86">
        <f t="shared" si="4"/>
        <v>0</v>
      </c>
      <c r="K63" s="86">
        <f t="shared" si="4"/>
        <v>0</v>
      </c>
      <c r="L63" s="86">
        <f t="shared" si="4"/>
        <v>0</v>
      </c>
      <c r="M63" s="86">
        <f t="shared" si="4"/>
        <v>0</v>
      </c>
    </row>
    <row r="64" spans="2:13" ht="15.75" thickBot="1">
      <c r="B64" s="87" t="e">
        <f>B62/B63</f>
        <v>#DIV/0!</v>
      </c>
      <c r="C64" s="87" t="e">
        <f aca="true" t="shared" si="5" ref="C64:M64">C62/C63</f>
        <v>#DIV/0!</v>
      </c>
      <c r="D64" s="87" t="e">
        <f t="shared" si="5"/>
        <v>#DIV/0!</v>
      </c>
      <c r="E64" s="87" t="e">
        <f t="shared" si="5"/>
        <v>#DIV/0!</v>
      </c>
      <c r="F64" s="87" t="e">
        <f t="shared" si="5"/>
        <v>#DIV/0!</v>
      </c>
      <c r="G64" s="87" t="e">
        <f t="shared" si="5"/>
        <v>#DIV/0!</v>
      </c>
      <c r="H64" s="87" t="e">
        <f t="shared" si="5"/>
        <v>#DIV/0!</v>
      </c>
      <c r="I64" s="87" t="e">
        <f t="shared" si="5"/>
        <v>#DIV/0!</v>
      </c>
      <c r="J64" s="87" t="e">
        <f t="shared" si="5"/>
        <v>#DIV/0!</v>
      </c>
      <c r="K64" s="87" t="e">
        <f t="shared" si="5"/>
        <v>#DIV/0!</v>
      </c>
      <c r="L64" s="87" t="e">
        <f t="shared" si="5"/>
        <v>#DIV/0!</v>
      </c>
      <c r="M64" s="87" t="e">
        <f t="shared" si="5"/>
        <v>#DIV/0!</v>
      </c>
    </row>
  </sheetData>
  <sheetProtection sheet="1" objects="1" scenarios="1"/>
  <mergeCells count="3">
    <mergeCell ref="A13:H13"/>
    <mergeCell ref="A27:H27"/>
    <mergeCell ref="B45:M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&amp;LАфанасьева С.В.  100-179-133&amp;R&amp;P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66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9.140625" style="122" customWidth="1"/>
    <col min="2" max="7" width="4.28125" style="10" customWidth="1"/>
    <col min="8" max="8" width="10.140625" style="10" customWidth="1"/>
    <col min="9" max="9" width="4.28125" style="10" customWidth="1"/>
    <col min="10" max="15" width="8.140625" style="10" customWidth="1"/>
    <col min="16" max="16384" width="9.140625" style="10" customWidth="1"/>
  </cols>
  <sheetData>
    <row r="1" spans="1:13" s="7" customFormat="1" ht="26.25">
      <c r="A1" s="118"/>
      <c r="B1" s="119" t="s">
        <v>95</v>
      </c>
      <c r="F1" s="59"/>
      <c r="G1" s="8"/>
      <c r="H1" s="8"/>
      <c r="I1" s="60"/>
      <c r="J1" s="8"/>
      <c r="K1" s="59"/>
      <c r="M1" s="8"/>
    </row>
    <row r="2" spans="1:2" ht="31.5">
      <c r="A2" s="120"/>
      <c r="B2" s="121" t="s">
        <v>93</v>
      </c>
    </row>
    <row r="3" ht="19.5" customHeight="1">
      <c r="B3" s="121" t="s">
        <v>94</v>
      </c>
    </row>
    <row r="4" ht="19.5" customHeight="1">
      <c r="B4" s="121"/>
    </row>
    <row r="5" spans="1:2" ht="23.25" thickBot="1">
      <c r="A5" s="123" t="s">
        <v>81</v>
      </c>
      <c r="B5" s="124" t="s">
        <v>82</v>
      </c>
    </row>
    <row r="6" spans="2:7" ht="19.5" thickBot="1">
      <c r="B6" s="130">
        <v>11</v>
      </c>
      <c r="C6" s="131">
        <v>12</v>
      </c>
      <c r="D6" s="131">
        <v>13</v>
      </c>
      <c r="E6" s="131">
        <v>14</v>
      </c>
      <c r="F6" s="131">
        <v>15</v>
      </c>
      <c r="G6" s="132">
        <v>16</v>
      </c>
    </row>
    <row r="7" spans="2:9" ht="18.75">
      <c r="B7" s="133">
        <v>21</v>
      </c>
      <c r="C7" s="134">
        <v>22</v>
      </c>
      <c r="D7" s="134">
        <v>23</v>
      </c>
      <c r="E7" s="134">
        <v>24</v>
      </c>
      <c r="F7" s="134">
        <v>25</v>
      </c>
      <c r="G7" s="135">
        <v>26</v>
      </c>
      <c r="I7" s="125">
        <v>0</v>
      </c>
    </row>
    <row r="8" spans="2:9" ht="21">
      <c r="B8" s="133">
        <v>31</v>
      </c>
      <c r="C8" s="134">
        <v>32</v>
      </c>
      <c r="D8" s="134">
        <v>33</v>
      </c>
      <c r="E8" s="134">
        <v>34</v>
      </c>
      <c r="F8" s="134">
        <v>35</v>
      </c>
      <c r="G8" s="135">
        <v>36</v>
      </c>
      <c r="I8" s="126" t="str">
        <f>IF(B6+C7+D8+E9+F10+G11=0,"верно","скопируй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9" spans="2:7" ht="18.75">
      <c r="B9" s="133">
        <v>41</v>
      </c>
      <c r="C9" s="134">
        <v>42</v>
      </c>
      <c r="D9" s="134">
        <v>43</v>
      </c>
      <c r="E9" s="134">
        <v>44</v>
      </c>
      <c r="F9" s="134">
        <v>45</v>
      </c>
      <c r="G9" s="135">
        <v>46</v>
      </c>
    </row>
    <row r="10" spans="2:9" ht="21">
      <c r="B10" s="133">
        <v>51</v>
      </c>
      <c r="C10" s="134">
        <v>52</v>
      </c>
      <c r="D10" s="134">
        <v>53</v>
      </c>
      <c r="E10" s="134">
        <v>54</v>
      </c>
      <c r="F10" s="134">
        <v>55</v>
      </c>
      <c r="G10" s="135">
        <v>56</v>
      </c>
      <c r="H10" s="126"/>
      <c r="I10" s="127" t="str">
        <f>IF(I8="верно","6 элементарных событий 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11" spans="2:7" ht="19.5" thickBot="1">
      <c r="B11" s="136">
        <v>61</v>
      </c>
      <c r="C11" s="137">
        <v>62</v>
      </c>
      <c r="D11" s="137">
        <v>63</v>
      </c>
      <c r="E11" s="137">
        <v>64</v>
      </c>
      <c r="F11" s="137">
        <v>65</v>
      </c>
      <c r="G11" s="138">
        <v>66</v>
      </c>
    </row>
    <row r="12" ht="18.75">
      <c r="B12" s="128"/>
    </row>
    <row r="13" spans="1:2" ht="23.25" thickBot="1">
      <c r="A13" s="123" t="s">
        <v>83</v>
      </c>
      <c r="B13" s="124" t="s">
        <v>84</v>
      </c>
    </row>
    <row r="14" spans="1:7" ht="19.5" thickBot="1">
      <c r="A14" s="123"/>
      <c r="B14" s="130">
        <v>11</v>
      </c>
      <c r="C14" s="131">
        <v>12</v>
      </c>
      <c r="D14" s="131">
        <v>13</v>
      </c>
      <c r="E14" s="131">
        <v>14</v>
      </c>
      <c r="F14" s="131">
        <v>15</v>
      </c>
      <c r="G14" s="132">
        <v>16</v>
      </c>
    </row>
    <row r="15" spans="1:9" ht="18.75">
      <c r="A15" s="123"/>
      <c r="B15" s="133">
        <v>21</v>
      </c>
      <c r="C15" s="134">
        <v>22</v>
      </c>
      <c r="D15" s="134">
        <v>23</v>
      </c>
      <c r="E15" s="134">
        <v>24</v>
      </c>
      <c r="F15" s="134">
        <v>25</v>
      </c>
      <c r="G15" s="135">
        <v>26</v>
      </c>
      <c r="I15" s="125">
        <v>0</v>
      </c>
    </row>
    <row r="16" spans="2:9" ht="21">
      <c r="B16" s="133">
        <v>31</v>
      </c>
      <c r="C16" s="134">
        <v>32</v>
      </c>
      <c r="D16" s="134">
        <v>33</v>
      </c>
      <c r="E16" s="134">
        <v>34</v>
      </c>
      <c r="F16" s="134">
        <v>35</v>
      </c>
      <c r="G16" s="135">
        <v>36</v>
      </c>
      <c r="I16" s="126" t="str">
        <f>IF(D16+G16+D19+G19=0,"верно","скопируй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17" spans="2:7" ht="18.75">
      <c r="B17" s="133">
        <v>41</v>
      </c>
      <c r="C17" s="134">
        <v>42</v>
      </c>
      <c r="D17" s="134">
        <v>43</v>
      </c>
      <c r="E17" s="134">
        <v>44</v>
      </c>
      <c r="F17" s="134">
        <v>45</v>
      </c>
      <c r="G17" s="135">
        <v>46</v>
      </c>
    </row>
    <row r="18" spans="2:9" ht="21">
      <c r="B18" s="133">
        <v>51</v>
      </c>
      <c r="C18" s="134">
        <v>52</v>
      </c>
      <c r="D18" s="134">
        <v>53</v>
      </c>
      <c r="E18" s="134">
        <v>54</v>
      </c>
      <c r="F18" s="134">
        <v>55</v>
      </c>
      <c r="G18" s="135">
        <v>56</v>
      </c>
      <c r="I18" s="127" t="str">
        <f>IF(I16="верно","4 элементарных события 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19" spans="2:7" ht="19.5" thickBot="1">
      <c r="B19" s="136">
        <v>61</v>
      </c>
      <c r="C19" s="137">
        <v>62</v>
      </c>
      <c r="D19" s="137">
        <v>63</v>
      </c>
      <c r="E19" s="137">
        <v>64</v>
      </c>
      <c r="F19" s="137">
        <v>65</v>
      </c>
      <c r="G19" s="138">
        <v>66</v>
      </c>
    </row>
    <row r="20" ht="18.75">
      <c r="B20" s="128"/>
    </row>
    <row r="21" spans="1:2" ht="23.25" thickBot="1">
      <c r="A21" s="123" t="s">
        <v>85</v>
      </c>
      <c r="B21" s="124" t="s">
        <v>86</v>
      </c>
    </row>
    <row r="22" spans="1:7" ht="19.5" thickBot="1">
      <c r="A22" s="123"/>
      <c r="B22" s="130">
        <v>11</v>
      </c>
      <c r="C22" s="131">
        <v>12</v>
      </c>
      <c r="D22" s="131">
        <v>13</v>
      </c>
      <c r="E22" s="131">
        <v>14</v>
      </c>
      <c r="F22" s="131">
        <v>15</v>
      </c>
      <c r="G22" s="132">
        <v>16</v>
      </c>
    </row>
    <row r="23" spans="1:9" ht="18.75">
      <c r="A23" s="123"/>
      <c r="B23" s="133">
        <v>21</v>
      </c>
      <c r="C23" s="134">
        <v>22</v>
      </c>
      <c r="D23" s="134">
        <v>23</v>
      </c>
      <c r="E23" s="134">
        <v>24</v>
      </c>
      <c r="F23" s="134">
        <v>25</v>
      </c>
      <c r="G23" s="135">
        <v>26</v>
      </c>
      <c r="I23" s="125">
        <v>0</v>
      </c>
    </row>
    <row r="24" spans="2:9" ht="21">
      <c r="B24" s="133">
        <v>31</v>
      </c>
      <c r="C24" s="134">
        <v>32</v>
      </c>
      <c r="D24" s="134">
        <v>33</v>
      </c>
      <c r="E24" s="134">
        <v>34</v>
      </c>
      <c r="F24" s="134">
        <v>35</v>
      </c>
      <c r="G24" s="135">
        <v>36</v>
      </c>
      <c r="I24" s="126" t="str">
        <f>IF(E22+D23+C24+B25=0,"верно","скопируй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25" spans="2:7" ht="18.75">
      <c r="B25" s="133">
        <v>41</v>
      </c>
      <c r="C25" s="134">
        <v>42</v>
      </c>
      <c r="D25" s="134">
        <v>43</v>
      </c>
      <c r="E25" s="134">
        <v>44</v>
      </c>
      <c r="F25" s="134">
        <v>45</v>
      </c>
      <c r="G25" s="135">
        <v>46</v>
      </c>
    </row>
    <row r="26" spans="2:9" ht="21">
      <c r="B26" s="133">
        <v>51</v>
      </c>
      <c r="C26" s="134">
        <v>52</v>
      </c>
      <c r="D26" s="134">
        <v>53</v>
      </c>
      <c r="E26" s="134">
        <v>54</v>
      </c>
      <c r="F26" s="134">
        <v>55</v>
      </c>
      <c r="G26" s="135">
        <v>56</v>
      </c>
      <c r="I26" s="127" t="str">
        <f>IF(I24="верно","4 элементарных события","Сколько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27" spans="2:7" ht="19.5" thickBot="1">
      <c r="B27" s="136">
        <v>61</v>
      </c>
      <c r="C27" s="137">
        <v>62</v>
      </c>
      <c r="D27" s="137">
        <v>63</v>
      </c>
      <c r="E27" s="137">
        <v>64</v>
      </c>
      <c r="F27" s="137">
        <v>65</v>
      </c>
      <c r="G27" s="138">
        <v>66</v>
      </c>
    </row>
    <row r="28" spans="2:7" ht="18.75">
      <c r="B28" s="129"/>
      <c r="C28" s="11"/>
      <c r="D28" s="9"/>
      <c r="E28" s="9"/>
      <c r="F28" s="9"/>
      <c r="G28" s="9"/>
    </row>
    <row r="29" spans="1:7" ht="23.25" thickBot="1">
      <c r="A29" s="123" t="s">
        <v>87</v>
      </c>
      <c r="B29" s="124" t="s">
        <v>92</v>
      </c>
      <c r="C29" s="11"/>
      <c r="D29" s="9"/>
      <c r="E29" s="9"/>
      <c r="F29" s="9"/>
      <c r="G29" s="9"/>
    </row>
    <row r="30" spans="1:7" ht="19.5" thickBot="1">
      <c r="A30" s="123"/>
      <c r="B30" s="130">
        <v>11</v>
      </c>
      <c r="C30" s="131">
        <v>12</v>
      </c>
      <c r="D30" s="131">
        <v>13</v>
      </c>
      <c r="E30" s="131">
        <v>14</v>
      </c>
      <c r="F30" s="131">
        <v>15</v>
      </c>
      <c r="G30" s="132">
        <v>16</v>
      </c>
    </row>
    <row r="31" spans="1:9" ht="18.75">
      <c r="A31" s="123"/>
      <c r="B31" s="133">
        <v>21</v>
      </c>
      <c r="C31" s="134">
        <v>22</v>
      </c>
      <c r="D31" s="134">
        <v>23</v>
      </c>
      <c r="E31" s="134">
        <v>24</v>
      </c>
      <c r="F31" s="134">
        <v>25</v>
      </c>
      <c r="G31" s="135">
        <v>26</v>
      </c>
      <c r="I31" s="125">
        <v>0</v>
      </c>
    </row>
    <row r="32" spans="2:9" ht="21">
      <c r="B32" s="133">
        <v>31</v>
      </c>
      <c r="C32" s="134">
        <v>32</v>
      </c>
      <c r="D32" s="134">
        <v>33</v>
      </c>
      <c r="E32" s="134">
        <v>34</v>
      </c>
      <c r="F32" s="134">
        <v>35</v>
      </c>
      <c r="G32" s="135">
        <v>36</v>
      </c>
      <c r="I32" s="126" t="str">
        <f>IF(F31+C34=0,"верно","скопируй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33" spans="2:7" ht="18.75">
      <c r="B33" s="133">
        <v>41</v>
      </c>
      <c r="C33" s="134">
        <v>42</v>
      </c>
      <c r="D33" s="134">
        <v>43</v>
      </c>
      <c r="E33" s="134">
        <v>44</v>
      </c>
      <c r="F33" s="134">
        <v>45</v>
      </c>
      <c r="G33" s="135">
        <v>46</v>
      </c>
    </row>
    <row r="34" spans="2:9" ht="21">
      <c r="B34" s="133">
        <v>51</v>
      </c>
      <c r="C34" s="134">
        <v>52</v>
      </c>
      <c r="D34" s="134">
        <v>53</v>
      </c>
      <c r="E34" s="134">
        <v>54</v>
      </c>
      <c r="F34" s="134">
        <v>55</v>
      </c>
      <c r="G34" s="135">
        <v>56</v>
      </c>
      <c r="I34" s="127" t="str">
        <f>IF(I32="верно","2 элементарных события 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35" spans="2:7" ht="19.5" thickBot="1">
      <c r="B35" s="136">
        <v>61</v>
      </c>
      <c r="C35" s="137">
        <v>62</v>
      </c>
      <c r="D35" s="137">
        <v>63</v>
      </c>
      <c r="E35" s="137">
        <v>64</v>
      </c>
      <c r="F35" s="137">
        <v>65</v>
      </c>
      <c r="G35" s="138">
        <v>66</v>
      </c>
    </row>
    <row r="36" ht="18.75">
      <c r="B36" s="128"/>
    </row>
    <row r="37" spans="1:2" ht="23.25" thickBot="1">
      <c r="A37" s="123" t="s">
        <v>88</v>
      </c>
      <c r="B37" s="124" t="s">
        <v>91</v>
      </c>
    </row>
    <row r="38" spans="1:7" ht="19.5" thickBot="1">
      <c r="A38" s="123"/>
      <c r="B38" s="130">
        <v>11</v>
      </c>
      <c r="C38" s="131">
        <v>12</v>
      </c>
      <c r="D38" s="131">
        <v>13</v>
      </c>
      <c r="E38" s="131">
        <v>14</v>
      </c>
      <c r="F38" s="131">
        <v>15</v>
      </c>
      <c r="G38" s="132">
        <v>16</v>
      </c>
    </row>
    <row r="39" spans="1:9" ht="18.75">
      <c r="A39" s="123"/>
      <c r="B39" s="133">
        <v>21</v>
      </c>
      <c r="C39" s="134">
        <v>22</v>
      </c>
      <c r="D39" s="134">
        <v>23</v>
      </c>
      <c r="E39" s="134">
        <v>24</v>
      </c>
      <c r="F39" s="134">
        <v>25</v>
      </c>
      <c r="G39" s="135">
        <v>26</v>
      </c>
      <c r="I39" s="125">
        <v>0</v>
      </c>
    </row>
    <row r="40" spans="2:9" ht="21">
      <c r="B40" s="133">
        <v>31</v>
      </c>
      <c r="C40" s="134">
        <v>32</v>
      </c>
      <c r="D40" s="134">
        <v>33</v>
      </c>
      <c r="E40" s="134">
        <v>34</v>
      </c>
      <c r="F40" s="134">
        <v>35</v>
      </c>
      <c r="G40" s="135">
        <v>36</v>
      </c>
      <c r="I40" s="126" t="str">
        <f>IF(B41+C41+D41+E41+F41+G41=0,"верно","скопируй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41" spans="2:7" ht="18.75">
      <c r="B41" s="133">
        <v>41</v>
      </c>
      <c r="C41" s="134">
        <v>42</v>
      </c>
      <c r="D41" s="134">
        <v>43</v>
      </c>
      <c r="E41" s="134">
        <v>44</v>
      </c>
      <c r="F41" s="134">
        <v>45</v>
      </c>
      <c r="G41" s="135">
        <v>46</v>
      </c>
    </row>
    <row r="42" spans="2:9" ht="21">
      <c r="B42" s="133">
        <v>51</v>
      </c>
      <c r="C42" s="134">
        <v>52</v>
      </c>
      <c r="D42" s="134">
        <v>53</v>
      </c>
      <c r="E42" s="134">
        <v>54</v>
      </c>
      <c r="F42" s="134">
        <v>55</v>
      </c>
      <c r="G42" s="135">
        <v>56</v>
      </c>
      <c r="I42" s="127" t="str">
        <f>IF(I40="верно","6 элементарных событий 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43" spans="2:7" ht="19.5" thickBot="1">
      <c r="B43" s="136">
        <v>61</v>
      </c>
      <c r="C43" s="137">
        <v>62</v>
      </c>
      <c r="D43" s="137">
        <v>63</v>
      </c>
      <c r="E43" s="137">
        <v>64</v>
      </c>
      <c r="F43" s="137">
        <v>65</v>
      </c>
      <c r="G43" s="138">
        <v>66</v>
      </c>
    </row>
    <row r="44" ht="18.75">
      <c r="B44" s="128"/>
    </row>
    <row r="45" spans="1:2" ht="23.25" thickBot="1">
      <c r="A45" s="123" t="s">
        <v>89</v>
      </c>
      <c r="B45" s="124" t="s">
        <v>90</v>
      </c>
    </row>
    <row r="46" spans="1:7" ht="19.5" thickBot="1">
      <c r="A46" s="123"/>
      <c r="B46" s="130">
        <v>11</v>
      </c>
      <c r="C46" s="131">
        <v>12</v>
      </c>
      <c r="D46" s="131">
        <v>13</v>
      </c>
      <c r="E46" s="131">
        <v>14</v>
      </c>
      <c r="F46" s="131">
        <v>15</v>
      </c>
      <c r="G46" s="132">
        <v>16</v>
      </c>
    </row>
    <row r="47" spans="1:9" ht="18.75">
      <c r="A47" s="123"/>
      <c r="B47" s="133">
        <v>21</v>
      </c>
      <c r="C47" s="134">
        <v>22</v>
      </c>
      <c r="D47" s="134">
        <v>23</v>
      </c>
      <c r="E47" s="134">
        <v>24</v>
      </c>
      <c r="F47" s="134">
        <v>25</v>
      </c>
      <c r="G47" s="135">
        <v>26</v>
      </c>
      <c r="I47" s="125">
        <v>0</v>
      </c>
    </row>
    <row r="48" spans="2:9" ht="21">
      <c r="B48" s="133">
        <v>31</v>
      </c>
      <c r="C48" s="134">
        <v>32</v>
      </c>
      <c r="D48" s="134">
        <v>33</v>
      </c>
      <c r="E48" s="134">
        <v>34</v>
      </c>
      <c r="F48" s="134">
        <v>35</v>
      </c>
      <c r="G48" s="135">
        <v>36</v>
      </c>
      <c r="I48" s="126" t="str">
        <f>IF(F46+F47+F48+F49+F50+F51+G46+G47+G48+G49+G50+G51=0,"верно","скопируй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49" spans="2:7" ht="18.75">
      <c r="B49" s="133">
        <v>41</v>
      </c>
      <c r="C49" s="134">
        <v>42</v>
      </c>
      <c r="D49" s="134">
        <v>43</v>
      </c>
      <c r="E49" s="134">
        <v>44</v>
      </c>
      <c r="F49" s="134">
        <v>45</v>
      </c>
      <c r="G49" s="135">
        <v>46</v>
      </c>
    </row>
    <row r="50" spans="2:9" ht="21">
      <c r="B50" s="133">
        <v>51</v>
      </c>
      <c r="C50" s="134">
        <v>52</v>
      </c>
      <c r="D50" s="134">
        <v>53</v>
      </c>
      <c r="E50" s="134">
        <v>54</v>
      </c>
      <c r="F50" s="134">
        <v>55</v>
      </c>
      <c r="G50" s="135">
        <v>56</v>
      </c>
      <c r="I50" s="127" t="str">
        <f>IF(I48="верно","12 элементарных событий 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51" spans="2:7" ht="19.5" thickBot="1">
      <c r="B51" s="136">
        <v>61</v>
      </c>
      <c r="C51" s="137">
        <v>62</v>
      </c>
      <c r="D51" s="137">
        <v>63</v>
      </c>
      <c r="E51" s="137">
        <v>64</v>
      </c>
      <c r="F51" s="137">
        <v>65</v>
      </c>
      <c r="G51" s="138">
        <v>66</v>
      </c>
    </row>
    <row r="52" spans="2:7" ht="18.75">
      <c r="B52" s="129"/>
      <c r="C52" s="11"/>
      <c r="D52" s="9"/>
      <c r="E52" s="9"/>
      <c r="F52" s="9"/>
      <c r="G52" s="9"/>
    </row>
    <row r="53" s="9" customFormat="1" ht="18.75">
      <c r="A53" s="27"/>
    </row>
    <row r="54" spans="1:16" s="9" customFormat="1" ht="19.5" thickBot="1">
      <c r="A54" s="27"/>
      <c r="H54" s="159"/>
      <c r="I54" s="146"/>
      <c r="J54" s="146"/>
      <c r="K54" s="146"/>
      <c r="L54" s="146"/>
      <c r="M54" s="160"/>
      <c r="N54" s="146"/>
      <c r="O54" s="146"/>
      <c r="P54" s="146"/>
    </row>
    <row r="55" spans="1:16" s="9" customFormat="1" ht="29.25" thickBot="1">
      <c r="A55" s="27"/>
      <c r="H55" s="161">
        <f>COUNTIF(I7:I47,"верно")</f>
        <v>0</v>
      </c>
      <c r="I55" s="162" t="s">
        <v>166</v>
      </c>
      <c r="J55" s="144"/>
      <c r="K55" s="163"/>
      <c r="L55" s="144"/>
      <c r="M55" s="144"/>
      <c r="N55" s="144"/>
      <c r="O55" s="163"/>
      <c r="P55" s="163"/>
    </row>
    <row r="56" spans="1:16" s="9" customFormat="1" ht="29.25" thickBot="1">
      <c r="A56" s="27"/>
      <c r="C56" s="66"/>
      <c r="H56" s="164">
        <v>6</v>
      </c>
      <c r="I56" s="162" t="s">
        <v>167</v>
      </c>
      <c r="J56" s="144"/>
      <c r="K56" s="163"/>
      <c r="L56" s="144"/>
      <c r="M56" s="144"/>
      <c r="N56" s="144"/>
      <c r="O56" s="163"/>
      <c r="P56" s="163"/>
    </row>
    <row r="57" spans="8:17" ht="29.25" thickBot="1">
      <c r="H57" s="168"/>
      <c r="I57" s="162" t="s">
        <v>169</v>
      </c>
      <c r="J57" s="144"/>
      <c r="K57" s="9"/>
      <c r="Q57" s="166" t="s">
        <v>156</v>
      </c>
    </row>
    <row r="58" spans="8:11" ht="18.75">
      <c r="H58" s="9"/>
      <c r="I58" s="9"/>
      <c r="J58" s="9"/>
      <c r="K58" s="9"/>
    </row>
    <row r="59" spans="9:12" ht="18.75">
      <c r="I59" s="165" t="s">
        <v>171</v>
      </c>
      <c r="L59" s="9"/>
    </row>
    <row r="60" ht="18.75">
      <c r="L60" s="165" t="s">
        <v>170</v>
      </c>
    </row>
    <row r="61" ht="18.75">
      <c r="L61" s="165" t="s">
        <v>172</v>
      </c>
    </row>
    <row r="62" ht="18.75">
      <c r="L62" s="165" t="s">
        <v>168</v>
      </c>
    </row>
    <row r="63" ht="18.75">
      <c r="N63" s="9"/>
    </row>
    <row r="64" spans="1:3" s="9" customFormat="1" ht="18.75">
      <c r="A64" s="27"/>
      <c r="C64" s="66"/>
    </row>
    <row r="65" spans="1:2" s="9" customFormat="1" ht="23.25">
      <c r="A65" s="27"/>
      <c r="B65" s="67"/>
    </row>
    <row r="66" s="9" customFormat="1" ht="18.75">
      <c r="A66" s="27"/>
    </row>
    <row r="69" ht="39.75" customHeight="1"/>
  </sheetData>
  <sheetProtection sheet="1" objects="1" scenarios="1"/>
  <printOptions/>
  <pageMargins left="0.16" right="0.53" top="0.55" bottom="0.36" header="0.31496062992125984" footer="0.31496062992125984"/>
  <pageSetup horizontalDpi="600" verticalDpi="600" orientation="landscape" paperSize="9" r:id="rId1"/>
  <headerFooter>
    <oddHeader>&amp;LАфанасьева С.В.   100-179-133&amp;R&amp;P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66"/>
  <sheetViews>
    <sheetView zoomScalePageLayoutView="0" workbookViewId="0" topLeftCell="A40">
      <selection activeCell="I48" sqref="I48"/>
    </sheetView>
  </sheetViews>
  <sheetFormatPr defaultColWidth="9.140625" defaultRowHeight="15"/>
  <cols>
    <col min="1" max="1" width="9.140625" style="122" customWidth="1"/>
    <col min="2" max="7" width="4.28125" style="10" customWidth="1"/>
    <col min="8" max="8" width="8.140625" style="10" customWidth="1"/>
    <col min="9" max="9" width="4.8515625" style="10" customWidth="1"/>
    <col min="10" max="15" width="8.140625" style="10" customWidth="1"/>
    <col min="16" max="16384" width="9.140625" style="10" customWidth="1"/>
  </cols>
  <sheetData>
    <row r="1" spans="1:13" s="7" customFormat="1" ht="26.25">
      <c r="A1" s="118"/>
      <c r="B1" s="119" t="s">
        <v>96</v>
      </c>
      <c r="F1" s="59"/>
      <c r="G1" s="8"/>
      <c r="H1" s="8"/>
      <c r="I1" s="60"/>
      <c r="J1" s="8"/>
      <c r="K1" s="59"/>
      <c r="M1" s="8"/>
    </row>
    <row r="2" spans="1:2" ht="31.5">
      <c r="A2" s="120"/>
      <c r="B2" s="121" t="s">
        <v>93</v>
      </c>
    </row>
    <row r="3" ht="19.5" customHeight="1">
      <c r="B3" s="121" t="s">
        <v>94</v>
      </c>
    </row>
    <row r="4" ht="19.5" customHeight="1">
      <c r="B4" s="121"/>
    </row>
    <row r="5" spans="1:2" ht="23.25" thickBot="1">
      <c r="A5" s="123" t="s">
        <v>81</v>
      </c>
      <c r="B5" s="124" t="s">
        <v>97</v>
      </c>
    </row>
    <row r="6" spans="2:7" ht="19.5" thickBot="1">
      <c r="B6" s="130">
        <v>11</v>
      </c>
      <c r="C6" s="131">
        <v>12</v>
      </c>
      <c r="D6" s="131">
        <v>13</v>
      </c>
      <c r="E6" s="131">
        <v>14</v>
      </c>
      <c r="F6" s="131">
        <v>15</v>
      </c>
      <c r="G6" s="132">
        <v>16</v>
      </c>
    </row>
    <row r="7" spans="2:9" ht="18.75">
      <c r="B7" s="133">
        <v>21</v>
      </c>
      <c r="C7" s="134">
        <v>22</v>
      </c>
      <c r="D7" s="134">
        <v>23</v>
      </c>
      <c r="E7" s="134">
        <v>24</v>
      </c>
      <c r="F7" s="134">
        <v>25</v>
      </c>
      <c r="G7" s="135">
        <v>26</v>
      </c>
      <c r="I7" s="125">
        <v>0</v>
      </c>
    </row>
    <row r="8" spans="2:9" ht="21">
      <c r="B8" s="133">
        <v>31</v>
      </c>
      <c r="C8" s="134">
        <v>32</v>
      </c>
      <c r="D8" s="134">
        <v>33</v>
      </c>
      <c r="E8" s="134">
        <v>34</v>
      </c>
      <c r="F8" s="134">
        <v>35</v>
      </c>
      <c r="G8" s="135">
        <v>36</v>
      </c>
      <c r="I8" s="126" t="str">
        <f>IF(G6+F7+E8+D9+C10+B11=0,"верно","скопируй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9" spans="2:7" ht="18.75">
      <c r="B9" s="133">
        <v>41</v>
      </c>
      <c r="C9" s="134">
        <v>42</v>
      </c>
      <c r="D9" s="134">
        <v>43</v>
      </c>
      <c r="E9" s="134">
        <v>44</v>
      </c>
      <c r="F9" s="134">
        <v>45</v>
      </c>
      <c r="G9" s="135">
        <v>46</v>
      </c>
    </row>
    <row r="10" spans="2:9" ht="21">
      <c r="B10" s="133">
        <v>51</v>
      </c>
      <c r="C10" s="134">
        <v>52</v>
      </c>
      <c r="D10" s="134">
        <v>53</v>
      </c>
      <c r="E10" s="134">
        <v>54</v>
      </c>
      <c r="F10" s="134">
        <v>55</v>
      </c>
      <c r="G10" s="135">
        <v>56</v>
      </c>
      <c r="H10" s="126"/>
      <c r="I10" s="127" t="str">
        <f>IF(I8="верно","6 элементарных событий 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11" spans="2:7" ht="19.5" thickBot="1">
      <c r="B11" s="136">
        <v>61</v>
      </c>
      <c r="C11" s="137">
        <v>62</v>
      </c>
      <c r="D11" s="137">
        <v>63</v>
      </c>
      <c r="E11" s="137">
        <v>64</v>
      </c>
      <c r="F11" s="137">
        <v>65</v>
      </c>
      <c r="G11" s="138">
        <v>66</v>
      </c>
    </row>
    <row r="12" ht="18.75">
      <c r="B12" s="128"/>
    </row>
    <row r="13" spans="1:2" ht="23.25" thickBot="1">
      <c r="A13" s="123" t="s">
        <v>83</v>
      </c>
      <c r="B13" s="124" t="s">
        <v>98</v>
      </c>
    </row>
    <row r="14" spans="1:7" ht="19.5" thickBot="1">
      <c r="A14" s="123"/>
      <c r="B14" s="130">
        <v>11</v>
      </c>
      <c r="C14" s="131">
        <v>12</v>
      </c>
      <c r="D14" s="131">
        <v>13</v>
      </c>
      <c r="E14" s="131">
        <v>14</v>
      </c>
      <c r="F14" s="131">
        <v>15</v>
      </c>
      <c r="G14" s="132">
        <v>16</v>
      </c>
    </row>
    <row r="15" spans="1:9" ht="18.75">
      <c r="A15" s="123"/>
      <c r="B15" s="133">
        <v>21</v>
      </c>
      <c r="C15" s="134">
        <v>22</v>
      </c>
      <c r="D15" s="134">
        <v>23</v>
      </c>
      <c r="E15" s="134">
        <v>24</v>
      </c>
      <c r="F15" s="134">
        <v>25</v>
      </c>
      <c r="G15" s="135">
        <v>26</v>
      </c>
      <c r="I15" s="125">
        <v>0</v>
      </c>
    </row>
    <row r="16" spans="2:9" ht="21">
      <c r="B16" s="133">
        <v>31</v>
      </c>
      <c r="C16" s="134">
        <v>32</v>
      </c>
      <c r="D16" s="134">
        <v>33</v>
      </c>
      <c r="E16" s="134">
        <v>34</v>
      </c>
      <c r="F16" s="134">
        <v>35</v>
      </c>
      <c r="G16" s="135">
        <v>36</v>
      </c>
      <c r="I16" s="126" t="str">
        <f>IF(C14+D14+E14+F14+G14+D15+E15+F15+G15+E16+F16+G16+F17+G17+G18=0,"верно","скопируй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17" spans="2:7" ht="18.75">
      <c r="B17" s="133">
        <v>41</v>
      </c>
      <c r="C17" s="134">
        <v>42</v>
      </c>
      <c r="D17" s="134">
        <v>43</v>
      </c>
      <c r="E17" s="134">
        <v>44</v>
      </c>
      <c r="F17" s="134">
        <v>45</v>
      </c>
      <c r="G17" s="135">
        <v>46</v>
      </c>
    </row>
    <row r="18" spans="2:9" ht="21">
      <c r="B18" s="133">
        <v>51</v>
      </c>
      <c r="C18" s="134">
        <v>52</v>
      </c>
      <c r="D18" s="134">
        <v>53</v>
      </c>
      <c r="E18" s="134">
        <v>54</v>
      </c>
      <c r="F18" s="134">
        <v>55</v>
      </c>
      <c r="G18" s="135">
        <v>56</v>
      </c>
      <c r="I18" s="127" t="str">
        <f>IF(I16="верно","15 элементарных событий","Сколько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19" spans="2:7" ht="19.5" thickBot="1">
      <c r="B19" s="136">
        <v>61</v>
      </c>
      <c r="C19" s="137">
        <v>62</v>
      </c>
      <c r="D19" s="137">
        <v>63</v>
      </c>
      <c r="E19" s="137">
        <v>64</v>
      </c>
      <c r="F19" s="137">
        <v>65</v>
      </c>
      <c r="G19" s="138">
        <v>66</v>
      </c>
    </row>
    <row r="20" ht="18.75">
      <c r="B20" s="128"/>
    </row>
    <row r="21" spans="1:2" ht="23.25" thickBot="1">
      <c r="A21" s="123" t="s">
        <v>85</v>
      </c>
      <c r="B21" s="124" t="s">
        <v>99</v>
      </c>
    </row>
    <row r="22" spans="1:7" ht="19.5" thickBot="1">
      <c r="A22" s="123"/>
      <c r="B22" s="130">
        <v>11</v>
      </c>
      <c r="C22" s="131">
        <v>12</v>
      </c>
      <c r="D22" s="131">
        <v>13</v>
      </c>
      <c r="E22" s="131">
        <v>14</v>
      </c>
      <c r="F22" s="131">
        <v>15</v>
      </c>
      <c r="G22" s="132">
        <v>16</v>
      </c>
    </row>
    <row r="23" spans="1:9" ht="18.75">
      <c r="A23" s="123"/>
      <c r="B23" s="133">
        <v>21</v>
      </c>
      <c r="C23" s="134">
        <v>22</v>
      </c>
      <c r="D23" s="134">
        <v>23</v>
      </c>
      <c r="E23" s="134">
        <v>24</v>
      </c>
      <c r="F23" s="134">
        <v>25</v>
      </c>
      <c r="G23" s="135">
        <v>26</v>
      </c>
      <c r="I23" s="125">
        <v>0</v>
      </c>
    </row>
    <row r="24" spans="2:9" ht="21">
      <c r="B24" s="133">
        <v>31</v>
      </c>
      <c r="C24" s="134">
        <v>32</v>
      </c>
      <c r="D24" s="134">
        <v>33</v>
      </c>
      <c r="E24" s="134">
        <v>34</v>
      </c>
      <c r="F24" s="134">
        <v>35</v>
      </c>
      <c r="G24" s="135">
        <v>36</v>
      </c>
      <c r="I24" s="126" t="str">
        <f>IF(F22+E23+D24+C25+B26+B27+C26+D25+E24+F23+G22+G23+F24+E25+D26+C27+D27+E26+F25+G24+G25+F26+E27+F27+G26+G27=0,"верно","скопируй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25" spans="2:7" ht="18.75">
      <c r="B25" s="133">
        <v>41</v>
      </c>
      <c r="C25" s="134">
        <v>42</v>
      </c>
      <c r="D25" s="134">
        <v>43</v>
      </c>
      <c r="E25" s="134">
        <v>44</v>
      </c>
      <c r="F25" s="134">
        <v>45</v>
      </c>
      <c r="G25" s="135">
        <v>46</v>
      </c>
    </row>
    <row r="26" spans="2:9" ht="21">
      <c r="B26" s="133">
        <v>51</v>
      </c>
      <c r="C26" s="134">
        <v>52</v>
      </c>
      <c r="D26" s="134">
        <v>53</v>
      </c>
      <c r="E26" s="134">
        <v>54</v>
      </c>
      <c r="F26" s="134">
        <v>55</v>
      </c>
      <c r="G26" s="135">
        <v>56</v>
      </c>
      <c r="I26" s="127" t="str">
        <f>IF(I24="верно","26 элементарных событий. Как можно было получить ответ проще?","Сколько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27" spans="2:7" ht="19.5" thickBot="1">
      <c r="B27" s="136">
        <v>61</v>
      </c>
      <c r="C27" s="137">
        <v>62</v>
      </c>
      <c r="D27" s="137">
        <v>63</v>
      </c>
      <c r="E27" s="137">
        <v>64</v>
      </c>
      <c r="F27" s="137">
        <v>65</v>
      </c>
      <c r="G27" s="138">
        <v>66</v>
      </c>
    </row>
    <row r="28" spans="2:7" ht="18.75">
      <c r="B28" s="129"/>
      <c r="C28" s="11"/>
      <c r="D28" s="9"/>
      <c r="E28" s="9"/>
      <c r="F28" s="9"/>
      <c r="G28" s="9"/>
    </row>
    <row r="29" spans="1:7" ht="23.25" thickBot="1">
      <c r="A29" s="123" t="s">
        <v>87</v>
      </c>
      <c r="B29" s="124" t="s">
        <v>100</v>
      </c>
      <c r="C29" s="11"/>
      <c r="D29" s="9"/>
      <c r="E29" s="9"/>
      <c r="F29" s="9"/>
      <c r="G29" s="9"/>
    </row>
    <row r="30" spans="1:7" ht="19.5" thickBot="1">
      <c r="A30" s="123"/>
      <c r="B30" s="130">
        <v>11</v>
      </c>
      <c r="C30" s="131">
        <v>12</v>
      </c>
      <c r="D30" s="131">
        <v>13</v>
      </c>
      <c r="E30" s="131">
        <v>14</v>
      </c>
      <c r="F30" s="131">
        <v>15</v>
      </c>
      <c r="G30" s="132">
        <v>16</v>
      </c>
    </row>
    <row r="31" spans="1:9" ht="18.75">
      <c r="A31" s="123"/>
      <c r="B31" s="133">
        <v>21</v>
      </c>
      <c r="C31" s="134">
        <v>22</v>
      </c>
      <c r="D31" s="134">
        <v>23</v>
      </c>
      <c r="E31" s="134">
        <v>24</v>
      </c>
      <c r="F31" s="134">
        <v>25</v>
      </c>
      <c r="G31" s="135">
        <v>26</v>
      </c>
      <c r="I31" s="125">
        <v>0</v>
      </c>
    </row>
    <row r="32" spans="2:9" ht="21">
      <c r="B32" s="133">
        <v>31</v>
      </c>
      <c r="C32" s="134">
        <v>32</v>
      </c>
      <c r="D32" s="134">
        <v>33</v>
      </c>
      <c r="E32" s="134">
        <v>34</v>
      </c>
      <c r="F32" s="134">
        <v>35</v>
      </c>
      <c r="G32" s="135">
        <v>36</v>
      </c>
      <c r="I32" s="126" t="str">
        <f>IF(G32+D35=0,"верно","скопируй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33" spans="2:7" ht="18.75">
      <c r="B33" s="133">
        <v>41</v>
      </c>
      <c r="C33" s="134">
        <v>42</v>
      </c>
      <c r="D33" s="134">
        <v>43</v>
      </c>
      <c r="E33" s="134">
        <v>44</v>
      </c>
      <c r="F33" s="134">
        <v>45</v>
      </c>
      <c r="G33" s="135">
        <v>46</v>
      </c>
    </row>
    <row r="34" spans="2:9" ht="21">
      <c r="B34" s="133">
        <v>51</v>
      </c>
      <c r="C34" s="134">
        <v>52</v>
      </c>
      <c r="D34" s="134">
        <v>53</v>
      </c>
      <c r="E34" s="134">
        <v>54</v>
      </c>
      <c r="F34" s="134">
        <v>55</v>
      </c>
      <c r="G34" s="135">
        <v>56</v>
      </c>
      <c r="I34" s="127" t="str">
        <f>IF(I32="верно","2 элементарных события 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35" spans="2:7" ht="19.5" thickBot="1">
      <c r="B35" s="136">
        <v>61</v>
      </c>
      <c r="C35" s="137">
        <v>62</v>
      </c>
      <c r="D35" s="137">
        <v>63</v>
      </c>
      <c r="E35" s="137">
        <v>64</v>
      </c>
      <c r="F35" s="137">
        <v>65</v>
      </c>
      <c r="G35" s="138">
        <v>66</v>
      </c>
    </row>
    <row r="36" ht="18.75">
      <c r="B36" s="128"/>
    </row>
    <row r="37" spans="1:2" ht="23.25" thickBot="1">
      <c r="A37" s="123" t="s">
        <v>88</v>
      </c>
      <c r="B37" s="124" t="s">
        <v>101</v>
      </c>
    </row>
    <row r="38" spans="1:7" ht="19.5" thickBot="1">
      <c r="A38" s="123"/>
      <c r="B38" s="130">
        <v>11</v>
      </c>
      <c r="C38" s="131">
        <v>12</v>
      </c>
      <c r="D38" s="131">
        <v>13</v>
      </c>
      <c r="E38" s="131">
        <v>14</v>
      </c>
      <c r="F38" s="131">
        <v>15</v>
      </c>
      <c r="G38" s="132">
        <v>16</v>
      </c>
    </row>
    <row r="39" spans="1:9" ht="18.75">
      <c r="A39" s="123"/>
      <c r="B39" s="133">
        <v>21</v>
      </c>
      <c r="C39" s="134">
        <v>22</v>
      </c>
      <c r="D39" s="134">
        <v>23</v>
      </c>
      <c r="E39" s="134">
        <v>24</v>
      </c>
      <c r="F39" s="134">
        <v>25</v>
      </c>
      <c r="G39" s="135">
        <v>26</v>
      </c>
      <c r="I39" s="125">
        <v>0</v>
      </c>
    </row>
    <row r="40" spans="2:9" ht="21">
      <c r="B40" s="133">
        <v>31</v>
      </c>
      <c r="C40" s="134">
        <v>32</v>
      </c>
      <c r="D40" s="134">
        <v>33</v>
      </c>
      <c r="E40" s="134">
        <v>34</v>
      </c>
      <c r="F40" s="134">
        <v>35</v>
      </c>
      <c r="G40" s="135">
        <v>36</v>
      </c>
      <c r="I40" s="126" t="str">
        <f>IF(B38+C38+D38+E38+F38+G38+D39+C39+B39+B40+C40+B41+B42+B43=0,"верно","скопируй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41" spans="2:7" ht="18.75">
      <c r="B41" s="133">
        <v>41</v>
      </c>
      <c r="C41" s="134">
        <v>42</v>
      </c>
      <c r="D41" s="134">
        <v>43</v>
      </c>
      <c r="E41" s="134">
        <v>44</v>
      </c>
      <c r="F41" s="134">
        <v>45</v>
      </c>
      <c r="G41" s="135">
        <v>46</v>
      </c>
    </row>
    <row r="42" spans="2:9" ht="21">
      <c r="B42" s="133">
        <v>51</v>
      </c>
      <c r="C42" s="134">
        <v>52</v>
      </c>
      <c r="D42" s="134">
        <v>53</v>
      </c>
      <c r="E42" s="134">
        <v>54</v>
      </c>
      <c r="F42" s="134">
        <v>55</v>
      </c>
      <c r="G42" s="135">
        <v>56</v>
      </c>
      <c r="I42" s="127" t="str">
        <f>IF(I40="верно","14 элементарных событий 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43" spans="2:7" ht="19.5" thickBot="1">
      <c r="B43" s="136">
        <v>61</v>
      </c>
      <c r="C43" s="137">
        <v>62</v>
      </c>
      <c r="D43" s="137">
        <v>63</v>
      </c>
      <c r="E43" s="137">
        <v>64</v>
      </c>
      <c r="F43" s="137">
        <v>65</v>
      </c>
      <c r="G43" s="138">
        <v>66</v>
      </c>
    </row>
    <row r="44" ht="18.75">
      <c r="B44" s="128"/>
    </row>
    <row r="45" spans="1:2" ht="23.25" thickBot="1">
      <c r="A45" s="123" t="s">
        <v>89</v>
      </c>
      <c r="B45" s="124" t="s">
        <v>102</v>
      </c>
    </row>
    <row r="46" spans="1:7" ht="19.5" thickBot="1">
      <c r="A46" s="123"/>
      <c r="B46" s="130">
        <v>11</v>
      </c>
      <c r="C46" s="131">
        <v>12</v>
      </c>
      <c r="D46" s="131">
        <v>13</v>
      </c>
      <c r="E46" s="131">
        <v>14</v>
      </c>
      <c r="F46" s="131">
        <v>15</v>
      </c>
      <c r="G46" s="132">
        <v>16</v>
      </c>
    </row>
    <row r="47" spans="1:9" ht="18.75">
      <c r="A47" s="123"/>
      <c r="B47" s="133">
        <v>21</v>
      </c>
      <c r="C47" s="134">
        <v>22</v>
      </c>
      <c r="D47" s="134">
        <v>23</v>
      </c>
      <c r="E47" s="134">
        <v>24</v>
      </c>
      <c r="F47" s="134">
        <v>25</v>
      </c>
      <c r="G47" s="135">
        <v>26</v>
      </c>
      <c r="I47" s="125">
        <v>0</v>
      </c>
    </row>
    <row r="48" spans="2:9" ht="21">
      <c r="B48" s="133">
        <v>31</v>
      </c>
      <c r="C48" s="134">
        <v>32</v>
      </c>
      <c r="D48" s="134">
        <v>33</v>
      </c>
      <c r="E48" s="134">
        <v>34</v>
      </c>
      <c r="F48" s="134">
        <v>35</v>
      </c>
      <c r="G48" s="135">
        <v>36</v>
      </c>
      <c r="I48" s="126" t="str">
        <f>IF(B46+C46+D46+B47+B48+C47+G51+C48+D47+E47+D48+C49+D49+E48+E49+F50+G50+G49+F49+F48+E50+D50+E51+F51=0,"верно","скопируй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49" spans="2:7" ht="18.75">
      <c r="B49" s="133">
        <v>41</v>
      </c>
      <c r="C49" s="134">
        <v>42</v>
      </c>
      <c r="D49" s="134">
        <v>43</v>
      </c>
      <c r="E49" s="134">
        <v>44</v>
      </c>
      <c r="F49" s="134">
        <v>45</v>
      </c>
      <c r="G49" s="135">
        <v>46</v>
      </c>
    </row>
    <row r="50" spans="2:9" ht="21">
      <c r="B50" s="133">
        <v>51</v>
      </c>
      <c r="C50" s="134">
        <v>52</v>
      </c>
      <c r="D50" s="134">
        <v>53</v>
      </c>
      <c r="E50" s="134">
        <v>54</v>
      </c>
      <c r="F50" s="134">
        <v>55</v>
      </c>
      <c r="G50" s="135">
        <v>56</v>
      </c>
      <c r="I50" s="127" t="str">
        <f>IF(I48="верно","24 элементарных события 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51" spans="2:7" ht="19.5" thickBot="1">
      <c r="B51" s="136">
        <v>61</v>
      </c>
      <c r="C51" s="137">
        <v>62</v>
      </c>
      <c r="D51" s="137">
        <v>63</v>
      </c>
      <c r="E51" s="137">
        <v>64</v>
      </c>
      <c r="F51" s="137">
        <v>65</v>
      </c>
      <c r="G51" s="138">
        <v>66</v>
      </c>
    </row>
    <row r="52" spans="2:7" ht="18.75">
      <c r="B52" s="129"/>
      <c r="C52" s="11"/>
      <c r="D52" s="9"/>
      <c r="E52" s="9"/>
      <c r="F52" s="9"/>
      <c r="G52" s="9"/>
    </row>
    <row r="53" s="9" customFormat="1" ht="18.75">
      <c r="A53" s="27"/>
    </row>
    <row r="54" spans="1:10" s="9" customFormat="1" ht="19.5" thickBot="1">
      <c r="A54" s="27"/>
      <c r="H54" s="159"/>
      <c r="I54" s="146"/>
      <c r="J54" s="146"/>
    </row>
    <row r="55" spans="1:10" s="9" customFormat="1" ht="29.25" thickBot="1">
      <c r="A55" s="27"/>
      <c r="H55" s="161">
        <f>COUNTIF(I7:I47,"верно")</f>
        <v>0</v>
      </c>
      <c r="I55" s="162" t="s">
        <v>166</v>
      </c>
      <c r="J55" s="144"/>
    </row>
    <row r="56" spans="1:10" s="9" customFormat="1" ht="29.25" thickBot="1">
      <c r="A56" s="27"/>
      <c r="C56" s="66"/>
      <c r="H56" s="164">
        <v>6</v>
      </c>
      <c r="I56" s="162" t="s">
        <v>167</v>
      </c>
      <c r="J56" s="144"/>
    </row>
    <row r="57" spans="8:17" ht="29.25" thickBot="1">
      <c r="H57" s="168"/>
      <c r="I57" s="162" t="s">
        <v>169</v>
      </c>
      <c r="J57" s="144"/>
      <c r="K57" s="9"/>
      <c r="Q57" s="166" t="s">
        <v>156</v>
      </c>
    </row>
    <row r="58" spans="8:11" ht="18.75">
      <c r="H58" s="9"/>
      <c r="I58" s="9"/>
      <c r="J58" s="9"/>
      <c r="K58" s="9"/>
    </row>
    <row r="59" spans="9:12" ht="18.75">
      <c r="I59" s="165" t="s">
        <v>171</v>
      </c>
      <c r="L59" s="9"/>
    </row>
    <row r="60" ht="18.75">
      <c r="L60" s="165" t="s">
        <v>170</v>
      </c>
    </row>
    <row r="61" ht="18.75">
      <c r="L61" s="165" t="s">
        <v>172</v>
      </c>
    </row>
    <row r="62" ht="18.75">
      <c r="L62" s="165" t="s">
        <v>168</v>
      </c>
    </row>
    <row r="63" ht="18.75">
      <c r="N63" s="9"/>
    </row>
    <row r="64" spans="1:3" s="9" customFormat="1" ht="18.75">
      <c r="A64" s="27"/>
      <c r="C64" s="66"/>
    </row>
    <row r="65" spans="1:2" s="9" customFormat="1" ht="23.25">
      <c r="A65" s="27"/>
      <c r="B65" s="67"/>
    </row>
    <row r="66" s="9" customFormat="1" ht="18.75">
      <c r="A66" s="27"/>
    </row>
    <row r="69" ht="39.75" customHeight="1"/>
  </sheetData>
  <sheetProtection sheet="1" objects="1" scenarios="1"/>
  <printOptions/>
  <pageMargins left="0.7086614173228347" right="0.7086614173228347" top="0.57" bottom="0.35" header="0.31496062992125984" footer="0.31496062992125984"/>
  <pageSetup horizontalDpi="600" verticalDpi="600" orientation="landscape" paperSize="9" r:id="rId1"/>
  <headerFooter>
    <oddHeader>&amp;LАфанасьева С.В. 100-179-133&amp;R&amp;P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86"/>
  <sheetViews>
    <sheetView zoomScale="85" zoomScaleNormal="85" zoomScalePageLayoutView="0" workbookViewId="0" topLeftCell="A4">
      <selection activeCell="I13" sqref="I13"/>
    </sheetView>
  </sheetViews>
  <sheetFormatPr defaultColWidth="9.140625" defaultRowHeight="15"/>
  <cols>
    <col min="1" max="1" width="9.140625" style="122" customWidth="1"/>
    <col min="2" max="7" width="4.28125" style="10" customWidth="1"/>
    <col min="8" max="8" width="8.140625" style="10" customWidth="1"/>
    <col min="9" max="9" width="4.140625" style="10" customWidth="1"/>
    <col min="10" max="15" width="8.140625" style="10" customWidth="1"/>
    <col min="16" max="16384" width="9.140625" style="10" customWidth="1"/>
  </cols>
  <sheetData>
    <row r="1" spans="1:13" s="7" customFormat="1" ht="26.25">
      <c r="A1" s="118"/>
      <c r="B1" s="119" t="s">
        <v>104</v>
      </c>
      <c r="F1" s="59"/>
      <c r="G1" s="8"/>
      <c r="H1" s="8"/>
      <c r="I1" s="60"/>
      <c r="J1" s="8"/>
      <c r="K1" s="59"/>
      <c r="M1" s="8"/>
    </row>
    <row r="2" spans="1:2" ht="22.5" customHeight="1">
      <c r="A2" s="120"/>
      <c r="B2" s="139" t="s">
        <v>105</v>
      </c>
    </row>
    <row r="3" spans="1:2" ht="24" customHeight="1">
      <c r="A3" s="120"/>
      <c r="B3" s="139" t="s">
        <v>124</v>
      </c>
    </row>
    <row r="4" ht="19.5" customHeight="1">
      <c r="B4" s="121"/>
    </row>
    <row r="5" spans="1:2" ht="23.25" thickBot="1">
      <c r="A5" s="123" t="s">
        <v>81</v>
      </c>
      <c r="B5" s="124" t="s">
        <v>106</v>
      </c>
    </row>
    <row r="6" spans="2:7" ht="19.5" thickBot="1">
      <c r="B6" s="130">
        <v>11</v>
      </c>
      <c r="C6" s="131">
        <v>12</v>
      </c>
      <c r="D6" s="131">
        <v>13</v>
      </c>
      <c r="E6" s="131">
        <v>14</v>
      </c>
      <c r="F6" s="131">
        <v>15</v>
      </c>
      <c r="G6" s="132">
        <v>16</v>
      </c>
    </row>
    <row r="7" spans="2:9" ht="18.75">
      <c r="B7" s="133">
        <v>21</v>
      </c>
      <c r="C7" s="134">
        <v>22</v>
      </c>
      <c r="D7" s="134">
        <v>23</v>
      </c>
      <c r="E7" s="134">
        <v>24</v>
      </c>
      <c r="F7" s="134">
        <v>25</v>
      </c>
      <c r="G7" s="135">
        <v>26</v>
      </c>
      <c r="I7" s="125">
        <v>0</v>
      </c>
    </row>
    <row r="8" spans="2:9" ht="21">
      <c r="B8" s="133">
        <v>31</v>
      </c>
      <c r="C8" s="134">
        <v>32</v>
      </c>
      <c r="D8" s="134">
        <v>33</v>
      </c>
      <c r="E8" s="134">
        <v>34</v>
      </c>
      <c r="F8" s="134">
        <v>35</v>
      </c>
      <c r="G8" s="135">
        <v>36</v>
      </c>
      <c r="I8" s="126" t="str">
        <f>IF(C6+B7=0,"верно","скопируй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9" spans="2:7" ht="18.75">
      <c r="B9" s="133">
        <v>41</v>
      </c>
      <c r="C9" s="134">
        <v>42</v>
      </c>
      <c r="D9" s="134">
        <v>43</v>
      </c>
      <c r="E9" s="134">
        <v>44</v>
      </c>
      <c r="F9" s="134">
        <v>45</v>
      </c>
      <c r="G9" s="135">
        <v>46</v>
      </c>
    </row>
    <row r="10" spans="2:9" ht="21">
      <c r="B10" s="133">
        <v>51</v>
      </c>
      <c r="C10" s="134">
        <v>52</v>
      </c>
      <c r="D10" s="134">
        <v>53</v>
      </c>
      <c r="E10" s="134">
        <v>54</v>
      </c>
      <c r="F10" s="134">
        <v>55</v>
      </c>
      <c r="G10" s="135">
        <v>56</v>
      </c>
      <c r="H10" s="126"/>
      <c r="I10" s="127" t="str">
        <f>IF(I8="верно","2 элементарных события 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11" spans="2:7" ht="19.5" thickBot="1">
      <c r="B11" s="136">
        <v>61</v>
      </c>
      <c r="C11" s="137">
        <v>62</v>
      </c>
      <c r="D11" s="137">
        <v>63</v>
      </c>
      <c r="E11" s="137">
        <v>64</v>
      </c>
      <c r="F11" s="137">
        <v>65</v>
      </c>
      <c r="G11" s="138">
        <v>66</v>
      </c>
    </row>
    <row r="12" ht="18.75">
      <c r="B12" s="128"/>
    </row>
    <row r="13" spans="1:2" ht="23.25" thickBot="1">
      <c r="A13" s="123" t="s">
        <v>83</v>
      </c>
      <c r="B13" s="124" t="s">
        <v>110</v>
      </c>
    </row>
    <row r="14" spans="1:7" ht="19.5" thickBot="1">
      <c r="A14" s="123"/>
      <c r="B14" s="130">
        <v>11</v>
      </c>
      <c r="C14" s="131">
        <v>12</v>
      </c>
      <c r="D14" s="131">
        <v>13</v>
      </c>
      <c r="E14" s="131">
        <v>14</v>
      </c>
      <c r="F14" s="131">
        <v>15</v>
      </c>
      <c r="G14" s="132">
        <v>16</v>
      </c>
    </row>
    <row r="15" spans="1:9" ht="18.75">
      <c r="A15" s="123"/>
      <c r="B15" s="133">
        <v>21</v>
      </c>
      <c r="C15" s="134">
        <v>22</v>
      </c>
      <c r="D15" s="134">
        <v>23</v>
      </c>
      <c r="E15" s="134">
        <v>24</v>
      </c>
      <c r="F15" s="134">
        <v>25</v>
      </c>
      <c r="G15" s="135">
        <v>26</v>
      </c>
      <c r="I15" s="125">
        <v>0</v>
      </c>
    </row>
    <row r="16" spans="2:9" ht="21">
      <c r="B16" s="133">
        <v>31</v>
      </c>
      <c r="C16" s="134">
        <v>32</v>
      </c>
      <c r="D16" s="134">
        <v>33</v>
      </c>
      <c r="E16" s="134">
        <v>34</v>
      </c>
      <c r="F16" s="134">
        <v>35</v>
      </c>
      <c r="G16" s="135">
        <v>36</v>
      </c>
      <c r="I16" s="126" t="str">
        <f>IF(G14+D15+C16+B19=0,"верно","скопируй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17" spans="2:7" ht="18.75">
      <c r="B17" s="133">
        <v>41</v>
      </c>
      <c r="C17" s="134">
        <v>42</v>
      </c>
      <c r="D17" s="134">
        <v>43</v>
      </c>
      <c r="E17" s="134">
        <v>44</v>
      </c>
      <c r="F17" s="134">
        <v>45</v>
      </c>
      <c r="G17" s="135">
        <v>46</v>
      </c>
    </row>
    <row r="18" spans="2:9" ht="21">
      <c r="B18" s="133">
        <v>51</v>
      </c>
      <c r="C18" s="134">
        <v>52</v>
      </c>
      <c r="D18" s="134">
        <v>53</v>
      </c>
      <c r="E18" s="134">
        <v>54</v>
      </c>
      <c r="F18" s="134">
        <v>55</v>
      </c>
      <c r="G18" s="135">
        <v>56</v>
      </c>
      <c r="I18" s="127" t="str">
        <f>IF(I16="верно","4 элементарных события","Сколько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19" spans="2:7" ht="19.5" thickBot="1">
      <c r="B19" s="136">
        <v>61</v>
      </c>
      <c r="C19" s="137">
        <v>62</v>
      </c>
      <c r="D19" s="137">
        <v>63</v>
      </c>
      <c r="E19" s="137">
        <v>64</v>
      </c>
      <c r="F19" s="137">
        <v>65</v>
      </c>
      <c r="G19" s="138">
        <v>66</v>
      </c>
    </row>
    <row r="20" ht="18.75">
      <c r="B20" s="128"/>
    </row>
    <row r="21" spans="1:2" ht="23.25" thickBot="1">
      <c r="A21" s="123" t="s">
        <v>85</v>
      </c>
      <c r="B21" s="124" t="s">
        <v>111</v>
      </c>
    </row>
    <row r="22" spans="1:7" ht="19.5" thickBot="1">
      <c r="A22" s="123"/>
      <c r="B22" s="130">
        <v>11</v>
      </c>
      <c r="C22" s="131">
        <v>12</v>
      </c>
      <c r="D22" s="131">
        <v>13</v>
      </c>
      <c r="E22" s="131">
        <v>14</v>
      </c>
      <c r="F22" s="131">
        <v>15</v>
      </c>
      <c r="G22" s="132">
        <v>16</v>
      </c>
    </row>
    <row r="23" spans="1:9" ht="18.75">
      <c r="A23" s="123"/>
      <c r="B23" s="133">
        <v>21</v>
      </c>
      <c r="C23" s="134">
        <v>22</v>
      </c>
      <c r="D23" s="134">
        <v>23</v>
      </c>
      <c r="E23" s="134">
        <v>24</v>
      </c>
      <c r="F23" s="134">
        <v>25</v>
      </c>
      <c r="G23" s="135">
        <v>26</v>
      </c>
      <c r="I23" s="125">
        <v>0</v>
      </c>
    </row>
    <row r="24" spans="2:9" ht="21">
      <c r="B24" s="133">
        <v>31</v>
      </c>
      <c r="C24" s="134">
        <v>32</v>
      </c>
      <c r="D24" s="134">
        <v>33</v>
      </c>
      <c r="E24" s="134">
        <v>34</v>
      </c>
      <c r="F24" s="134">
        <v>35</v>
      </c>
      <c r="G24" s="135">
        <v>36</v>
      </c>
      <c r="I24" s="126" t="str">
        <f>IF(G23+C27+E24+D25=0,"верно","скопируй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25" spans="2:7" ht="18.75">
      <c r="B25" s="133">
        <v>41</v>
      </c>
      <c r="C25" s="134">
        <v>42</v>
      </c>
      <c r="D25" s="134">
        <v>43</v>
      </c>
      <c r="E25" s="134">
        <v>44</v>
      </c>
      <c r="F25" s="134">
        <v>45</v>
      </c>
      <c r="G25" s="135">
        <v>46</v>
      </c>
    </row>
    <row r="26" spans="2:9" ht="21">
      <c r="B26" s="133">
        <v>51</v>
      </c>
      <c r="C26" s="134">
        <v>52</v>
      </c>
      <c r="D26" s="134">
        <v>53</v>
      </c>
      <c r="E26" s="134">
        <v>54</v>
      </c>
      <c r="F26" s="134">
        <v>55</v>
      </c>
      <c r="G26" s="135">
        <v>56</v>
      </c>
      <c r="I26" s="127" t="str">
        <f>IF(I24="верно","4 элементарных события. Как можно было получить ответ проще?","Сколько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27" spans="2:7" ht="19.5" thickBot="1">
      <c r="B27" s="136">
        <v>61</v>
      </c>
      <c r="C27" s="137">
        <v>62</v>
      </c>
      <c r="D27" s="137">
        <v>63</v>
      </c>
      <c r="E27" s="137">
        <v>64</v>
      </c>
      <c r="F27" s="137">
        <v>65</v>
      </c>
      <c r="G27" s="138">
        <v>66</v>
      </c>
    </row>
    <row r="28" spans="2:7" ht="18.75">
      <c r="B28" s="129"/>
      <c r="C28" s="11"/>
      <c r="D28" s="9"/>
      <c r="E28" s="9"/>
      <c r="F28" s="9"/>
      <c r="G28" s="9"/>
    </row>
    <row r="29" spans="1:7" ht="23.25" thickBot="1">
      <c r="A29" s="123" t="s">
        <v>87</v>
      </c>
      <c r="B29" s="124" t="s">
        <v>112</v>
      </c>
      <c r="C29" s="11"/>
      <c r="D29" s="9"/>
      <c r="E29" s="9"/>
      <c r="F29" s="9"/>
      <c r="G29" s="9"/>
    </row>
    <row r="30" spans="1:7" ht="19.5" thickBot="1">
      <c r="A30" s="123"/>
      <c r="B30" s="130">
        <v>11</v>
      </c>
      <c r="C30" s="131">
        <v>12</v>
      </c>
      <c r="D30" s="131">
        <v>13</v>
      </c>
      <c r="E30" s="131">
        <v>14</v>
      </c>
      <c r="F30" s="131">
        <v>15</v>
      </c>
      <c r="G30" s="132">
        <v>16</v>
      </c>
    </row>
    <row r="31" spans="1:9" ht="18.75">
      <c r="A31" s="123"/>
      <c r="B31" s="133">
        <v>21</v>
      </c>
      <c r="C31" s="134">
        <v>22</v>
      </c>
      <c r="D31" s="134">
        <v>23</v>
      </c>
      <c r="E31" s="134">
        <v>24</v>
      </c>
      <c r="F31" s="134">
        <v>25</v>
      </c>
      <c r="G31" s="135">
        <v>26</v>
      </c>
      <c r="I31" s="125">
        <v>0</v>
      </c>
    </row>
    <row r="32" spans="2:9" ht="21">
      <c r="B32" s="133">
        <v>31</v>
      </c>
      <c r="C32" s="134">
        <v>32</v>
      </c>
      <c r="D32" s="134">
        <v>33</v>
      </c>
      <c r="E32" s="134">
        <v>34</v>
      </c>
      <c r="F32" s="134">
        <v>35</v>
      </c>
      <c r="G32" s="135">
        <v>36</v>
      </c>
      <c r="I32" s="126" t="str">
        <f>IF(G35=0,"верно","скопируй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33" spans="2:7" ht="18.75">
      <c r="B33" s="133">
        <v>41</v>
      </c>
      <c r="C33" s="134">
        <v>42</v>
      </c>
      <c r="D33" s="134">
        <v>43</v>
      </c>
      <c r="E33" s="134">
        <v>44</v>
      </c>
      <c r="F33" s="134">
        <v>45</v>
      </c>
      <c r="G33" s="135">
        <v>46</v>
      </c>
    </row>
    <row r="34" spans="2:9" ht="21">
      <c r="B34" s="133">
        <v>51</v>
      </c>
      <c r="C34" s="134">
        <v>52</v>
      </c>
      <c r="D34" s="134">
        <v>53</v>
      </c>
      <c r="E34" s="134">
        <v>54</v>
      </c>
      <c r="F34" s="134">
        <v>55</v>
      </c>
      <c r="G34" s="135">
        <v>56</v>
      </c>
      <c r="I34" s="127" t="str">
        <f>IF(I32="верно","1 элементарное событие 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35" spans="2:7" ht="19.5" thickBot="1">
      <c r="B35" s="136">
        <v>61</v>
      </c>
      <c r="C35" s="137">
        <v>62</v>
      </c>
      <c r="D35" s="137">
        <v>63</v>
      </c>
      <c r="E35" s="137">
        <v>64</v>
      </c>
      <c r="F35" s="137">
        <v>65</v>
      </c>
      <c r="G35" s="138">
        <v>66</v>
      </c>
    </row>
    <row r="36" ht="18.75">
      <c r="B36" s="128"/>
    </row>
    <row r="37" spans="1:2" ht="23.25" thickBot="1">
      <c r="A37" s="123" t="s">
        <v>88</v>
      </c>
      <c r="B37" s="124" t="s">
        <v>113</v>
      </c>
    </row>
    <row r="38" spans="1:7" ht="19.5" thickBot="1">
      <c r="A38" s="123"/>
      <c r="B38" s="130">
        <v>11</v>
      </c>
      <c r="C38" s="131">
        <v>12</v>
      </c>
      <c r="D38" s="131">
        <v>13</v>
      </c>
      <c r="E38" s="131">
        <v>14</v>
      </c>
      <c r="F38" s="131">
        <v>15</v>
      </c>
      <c r="G38" s="132">
        <v>16</v>
      </c>
    </row>
    <row r="39" spans="1:9" ht="18.75">
      <c r="A39" s="123"/>
      <c r="B39" s="133">
        <v>21</v>
      </c>
      <c r="C39" s="134">
        <v>22</v>
      </c>
      <c r="D39" s="134">
        <v>23</v>
      </c>
      <c r="E39" s="134">
        <v>24</v>
      </c>
      <c r="F39" s="134">
        <v>25</v>
      </c>
      <c r="G39" s="135">
        <v>26</v>
      </c>
      <c r="I39" s="125">
        <v>0</v>
      </c>
    </row>
    <row r="40" spans="2:9" ht="21">
      <c r="B40" s="133">
        <v>31</v>
      </c>
      <c r="C40" s="134">
        <v>32</v>
      </c>
      <c r="D40" s="134">
        <v>33</v>
      </c>
      <c r="E40" s="134">
        <v>34</v>
      </c>
      <c r="F40" s="134">
        <v>35</v>
      </c>
      <c r="G40" s="135">
        <v>36</v>
      </c>
      <c r="I40" s="126" t="str">
        <f>IF(F39+C42=0,"верно","скопируй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41" spans="2:7" ht="18.75">
      <c r="B41" s="133">
        <v>41</v>
      </c>
      <c r="C41" s="134">
        <v>42</v>
      </c>
      <c r="D41" s="134">
        <v>43</v>
      </c>
      <c r="E41" s="134">
        <v>44</v>
      </c>
      <c r="F41" s="134">
        <v>45</v>
      </c>
      <c r="G41" s="135">
        <v>46</v>
      </c>
    </row>
    <row r="42" spans="2:9" ht="21">
      <c r="B42" s="133">
        <v>51</v>
      </c>
      <c r="C42" s="134">
        <v>52</v>
      </c>
      <c r="D42" s="134">
        <v>53</v>
      </c>
      <c r="E42" s="134">
        <v>54</v>
      </c>
      <c r="F42" s="134">
        <v>55</v>
      </c>
      <c r="G42" s="135">
        <v>56</v>
      </c>
      <c r="I42" s="127" t="str">
        <f>IF(I40="верно","2 элементарных события","Сколько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43" spans="2:7" ht="19.5" thickBot="1">
      <c r="B43" s="136">
        <v>61</v>
      </c>
      <c r="C43" s="137">
        <v>62</v>
      </c>
      <c r="D43" s="137">
        <v>63</v>
      </c>
      <c r="E43" s="137">
        <v>64</v>
      </c>
      <c r="F43" s="137">
        <v>65</v>
      </c>
      <c r="G43" s="138">
        <v>66</v>
      </c>
    </row>
    <row r="44" ht="18.75">
      <c r="B44" s="128"/>
    </row>
    <row r="45" spans="1:2" ht="23.25" thickBot="1">
      <c r="A45" s="123" t="s">
        <v>118</v>
      </c>
      <c r="B45" s="124" t="s">
        <v>114</v>
      </c>
    </row>
    <row r="46" spans="1:7" ht="19.5" thickBot="1">
      <c r="A46" s="123"/>
      <c r="B46" s="130">
        <v>11</v>
      </c>
      <c r="C46" s="131">
        <v>12</v>
      </c>
      <c r="D46" s="131">
        <v>13</v>
      </c>
      <c r="E46" s="131">
        <v>14</v>
      </c>
      <c r="F46" s="131">
        <v>15</v>
      </c>
      <c r="G46" s="132">
        <v>16</v>
      </c>
    </row>
    <row r="47" spans="1:9" ht="18.75">
      <c r="A47" s="123"/>
      <c r="B47" s="133">
        <v>21</v>
      </c>
      <c r="C47" s="134">
        <v>22</v>
      </c>
      <c r="D47" s="134">
        <v>23</v>
      </c>
      <c r="E47" s="134">
        <v>24</v>
      </c>
      <c r="F47" s="134">
        <v>25</v>
      </c>
      <c r="G47" s="135">
        <v>26</v>
      </c>
      <c r="I47" s="125">
        <v>0</v>
      </c>
    </row>
    <row r="48" spans="2:9" ht="21">
      <c r="B48" s="133">
        <v>31</v>
      </c>
      <c r="C48" s="134">
        <v>32</v>
      </c>
      <c r="D48" s="134">
        <v>33</v>
      </c>
      <c r="E48" s="134">
        <v>34</v>
      </c>
      <c r="F48" s="134">
        <v>35</v>
      </c>
      <c r="G48" s="135">
        <v>36</v>
      </c>
      <c r="I48" s="126" t="str">
        <f>IF(PRODUCT(B46:G51)=0,"11 - простое число, оно не содержит других множителей, кроме 1 и 11","скопируй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49" spans="2:7" ht="18.75">
      <c r="B49" s="133">
        <v>41</v>
      </c>
      <c r="C49" s="134">
        <v>42</v>
      </c>
      <c r="D49" s="134">
        <v>43</v>
      </c>
      <c r="E49" s="134">
        <v>44</v>
      </c>
      <c r="F49" s="134">
        <v>45</v>
      </c>
      <c r="G49" s="135">
        <v>46</v>
      </c>
    </row>
    <row r="50" spans="2:9" ht="21">
      <c r="B50" s="133">
        <v>51</v>
      </c>
      <c r="C50" s="134">
        <v>52</v>
      </c>
      <c r="D50" s="134">
        <v>53</v>
      </c>
      <c r="E50" s="134">
        <v>54</v>
      </c>
      <c r="F50" s="134">
        <v>55</v>
      </c>
      <c r="G50" s="135">
        <v>56</v>
      </c>
      <c r="I50" s="127" t="str">
        <f>IF(I48="11 - простое число, оно не содержит других множителей, кроме 1 и 11"," элементарных событий нет 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51" spans="2:7" ht="19.5" thickBot="1">
      <c r="B51" s="136">
        <v>61</v>
      </c>
      <c r="C51" s="137">
        <v>62</v>
      </c>
      <c r="D51" s="137">
        <v>63</v>
      </c>
      <c r="E51" s="137">
        <v>64</v>
      </c>
      <c r="F51" s="137">
        <v>65</v>
      </c>
      <c r="G51" s="138">
        <v>66</v>
      </c>
    </row>
    <row r="52" spans="2:7" ht="18.75">
      <c r="B52" s="129"/>
      <c r="C52" s="11"/>
      <c r="D52" s="9"/>
      <c r="E52" s="9"/>
      <c r="F52" s="9"/>
      <c r="G52" s="9"/>
    </row>
    <row r="53" spans="1:7" ht="23.25" thickBot="1">
      <c r="A53" s="123" t="s">
        <v>107</v>
      </c>
      <c r="B53" s="124" t="s">
        <v>115</v>
      </c>
      <c r="C53" s="11"/>
      <c r="D53" s="9"/>
      <c r="E53" s="9"/>
      <c r="F53" s="9"/>
      <c r="G53" s="9"/>
    </row>
    <row r="54" spans="1:7" ht="19.5" thickBot="1">
      <c r="A54" s="123"/>
      <c r="B54" s="130">
        <v>11</v>
      </c>
      <c r="C54" s="131">
        <v>12</v>
      </c>
      <c r="D54" s="131">
        <v>13</v>
      </c>
      <c r="E54" s="131">
        <v>14</v>
      </c>
      <c r="F54" s="131">
        <v>15</v>
      </c>
      <c r="G54" s="132">
        <v>16</v>
      </c>
    </row>
    <row r="55" spans="1:9" ht="18.75">
      <c r="A55" s="123"/>
      <c r="B55" s="133">
        <v>21</v>
      </c>
      <c r="C55" s="134">
        <v>22</v>
      </c>
      <c r="D55" s="134">
        <v>23</v>
      </c>
      <c r="E55" s="134">
        <v>24</v>
      </c>
      <c r="F55" s="134">
        <v>25</v>
      </c>
      <c r="G55" s="135">
        <v>26</v>
      </c>
      <c r="I55" s="125">
        <v>0</v>
      </c>
    </row>
    <row r="56" spans="2:9" ht="21">
      <c r="B56" s="133">
        <v>31</v>
      </c>
      <c r="C56" s="134">
        <v>32</v>
      </c>
      <c r="D56" s="134">
        <v>33</v>
      </c>
      <c r="E56" s="134">
        <v>34</v>
      </c>
      <c r="F56" s="134">
        <v>35</v>
      </c>
      <c r="G56" s="135">
        <v>36</v>
      </c>
      <c r="I56" s="126" t="str">
        <f>IF(G56+D59=0,"верно","скопируй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57" spans="2:7" ht="18.75">
      <c r="B57" s="133">
        <v>41</v>
      </c>
      <c r="C57" s="134">
        <v>42</v>
      </c>
      <c r="D57" s="134">
        <v>43</v>
      </c>
      <c r="E57" s="134">
        <v>44</v>
      </c>
      <c r="F57" s="134">
        <v>45</v>
      </c>
      <c r="G57" s="135">
        <v>46</v>
      </c>
    </row>
    <row r="58" spans="2:9" ht="21">
      <c r="B58" s="133">
        <v>51</v>
      </c>
      <c r="C58" s="134">
        <v>52</v>
      </c>
      <c r="D58" s="134">
        <v>53</v>
      </c>
      <c r="E58" s="134">
        <v>54</v>
      </c>
      <c r="F58" s="134">
        <v>55</v>
      </c>
      <c r="G58" s="135">
        <v>56</v>
      </c>
      <c r="I58" s="127" t="str">
        <f>IF(I56="верно","2 элементарных события 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59" spans="2:7" ht="19.5" thickBot="1">
      <c r="B59" s="136">
        <v>61</v>
      </c>
      <c r="C59" s="137">
        <v>62</v>
      </c>
      <c r="D59" s="137">
        <v>63</v>
      </c>
      <c r="E59" s="137">
        <v>64</v>
      </c>
      <c r="F59" s="137">
        <v>65</v>
      </c>
      <c r="G59" s="138">
        <v>66</v>
      </c>
    </row>
    <row r="60" ht="18.75">
      <c r="B60" s="128"/>
    </row>
    <row r="61" spans="1:2" ht="23.25" thickBot="1">
      <c r="A61" s="123" t="s">
        <v>108</v>
      </c>
      <c r="B61" s="124" t="s">
        <v>116</v>
      </c>
    </row>
    <row r="62" spans="1:7" ht="19.5" thickBot="1">
      <c r="A62" s="123"/>
      <c r="B62" s="130">
        <v>11</v>
      </c>
      <c r="C62" s="131">
        <v>12</v>
      </c>
      <c r="D62" s="131">
        <v>13</v>
      </c>
      <c r="E62" s="131">
        <v>14</v>
      </c>
      <c r="F62" s="131">
        <v>15</v>
      </c>
      <c r="G62" s="132">
        <v>16</v>
      </c>
    </row>
    <row r="63" spans="1:9" ht="18.75">
      <c r="A63" s="123"/>
      <c r="B63" s="133">
        <v>21</v>
      </c>
      <c r="C63" s="134">
        <v>22</v>
      </c>
      <c r="D63" s="134">
        <v>23</v>
      </c>
      <c r="E63" s="134">
        <v>24</v>
      </c>
      <c r="F63" s="134">
        <v>25</v>
      </c>
      <c r="G63" s="135">
        <v>26</v>
      </c>
      <c r="I63" s="125">
        <v>0</v>
      </c>
    </row>
    <row r="64" spans="2:9" ht="21">
      <c r="B64" s="133">
        <v>31</v>
      </c>
      <c r="C64" s="134">
        <v>32</v>
      </c>
      <c r="D64" s="134">
        <v>33</v>
      </c>
      <c r="E64" s="134">
        <v>34</v>
      </c>
      <c r="F64" s="134">
        <v>35</v>
      </c>
      <c r="G64" s="135">
        <v>36</v>
      </c>
      <c r="I64" s="126" t="str">
        <f>IF(E62+B65+C63=0,"верно","скопируй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65" spans="2:7" ht="18.75">
      <c r="B65" s="133">
        <v>41</v>
      </c>
      <c r="C65" s="134">
        <v>42</v>
      </c>
      <c r="D65" s="134">
        <v>43</v>
      </c>
      <c r="E65" s="134">
        <v>44</v>
      </c>
      <c r="F65" s="134">
        <v>45</v>
      </c>
      <c r="G65" s="135">
        <v>46</v>
      </c>
    </row>
    <row r="66" spans="2:9" ht="21">
      <c r="B66" s="133">
        <v>51</v>
      </c>
      <c r="C66" s="134">
        <v>52</v>
      </c>
      <c r="D66" s="134">
        <v>53</v>
      </c>
      <c r="E66" s="134">
        <v>54</v>
      </c>
      <c r="F66" s="134">
        <v>55</v>
      </c>
      <c r="G66" s="135">
        <v>56</v>
      </c>
      <c r="I66" s="127" t="str">
        <f>IF(I64="верно","3 элементарных события 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67" spans="2:7" ht="19.5" thickBot="1">
      <c r="B67" s="136">
        <v>61</v>
      </c>
      <c r="C67" s="137">
        <v>62</v>
      </c>
      <c r="D67" s="137">
        <v>63</v>
      </c>
      <c r="E67" s="137">
        <v>64</v>
      </c>
      <c r="F67" s="137">
        <v>65</v>
      </c>
      <c r="G67" s="138">
        <v>66</v>
      </c>
    </row>
    <row r="68" ht="18.75">
      <c r="B68" s="128"/>
    </row>
    <row r="69" spans="1:2" ht="23.25" thickBot="1">
      <c r="A69" s="123" t="s">
        <v>109</v>
      </c>
      <c r="B69" s="124" t="s">
        <v>117</v>
      </c>
    </row>
    <row r="70" spans="1:7" ht="19.5" thickBot="1">
      <c r="A70" s="123"/>
      <c r="B70" s="130">
        <v>11</v>
      </c>
      <c r="C70" s="131">
        <v>12</v>
      </c>
      <c r="D70" s="131">
        <v>13</v>
      </c>
      <c r="E70" s="131">
        <v>14</v>
      </c>
      <c r="F70" s="131">
        <v>15</v>
      </c>
      <c r="G70" s="132">
        <v>16</v>
      </c>
    </row>
    <row r="71" spans="1:9" ht="18.75">
      <c r="A71" s="123"/>
      <c r="B71" s="133">
        <v>21</v>
      </c>
      <c r="C71" s="134">
        <v>22</v>
      </c>
      <c r="D71" s="134">
        <v>23</v>
      </c>
      <c r="E71" s="134">
        <v>24</v>
      </c>
      <c r="F71" s="134">
        <v>25</v>
      </c>
      <c r="G71" s="135">
        <v>26</v>
      </c>
      <c r="I71" s="125">
        <v>0</v>
      </c>
    </row>
    <row r="72" spans="2:9" ht="21">
      <c r="B72" s="133">
        <v>31</v>
      </c>
      <c r="C72" s="134">
        <v>32</v>
      </c>
      <c r="D72" s="134">
        <v>33</v>
      </c>
      <c r="E72" s="134">
        <v>34</v>
      </c>
      <c r="F72" s="134">
        <v>35</v>
      </c>
      <c r="G72" s="135">
        <v>36</v>
      </c>
      <c r="I72" s="126" t="str">
        <f>IF(D72=0,"верно","скопируй знак    &lt; красный 0   на зеленом фоне&gt;     и вставь его в нужные клетки таблицы")</f>
        <v>скопируй знак    &lt; красный 0   на зеленом фоне&gt;     и вставь его в нужные клетки таблицы</v>
      </c>
    </row>
    <row r="73" spans="2:7" ht="18.75">
      <c r="B73" s="133">
        <v>41</v>
      </c>
      <c r="C73" s="134">
        <v>42</v>
      </c>
      <c r="D73" s="134">
        <v>43</v>
      </c>
      <c r="E73" s="134">
        <v>44</v>
      </c>
      <c r="F73" s="134">
        <v>45</v>
      </c>
      <c r="G73" s="135">
        <v>46</v>
      </c>
    </row>
    <row r="74" spans="2:9" ht="21">
      <c r="B74" s="133">
        <v>51</v>
      </c>
      <c r="C74" s="134">
        <v>52</v>
      </c>
      <c r="D74" s="134">
        <v>53</v>
      </c>
      <c r="E74" s="134">
        <v>54</v>
      </c>
      <c r="F74" s="134">
        <v>55</v>
      </c>
      <c r="G74" s="135">
        <v>56</v>
      </c>
      <c r="I74" s="127" t="str">
        <f>IF(I72="верно","1 элементарное событие ","Сколько элементарных событий благоприятствует данному событию? ")</f>
        <v>Сколько элементарных событий благоприятствует данному событию? </v>
      </c>
    </row>
    <row r="75" spans="2:7" ht="19.5" thickBot="1">
      <c r="B75" s="136">
        <v>61</v>
      </c>
      <c r="C75" s="137">
        <v>62</v>
      </c>
      <c r="D75" s="137">
        <v>63</v>
      </c>
      <c r="E75" s="137">
        <v>64</v>
      </c>
      <c r="F75" s="137">
        <v>65</v>
      </c>
      <c r="G75" s="138">
        <v>66</v>
      </c>
    </row>
    <row r="76" spans="2:7" ht="18.75">
      <c r="B76" s="129"/>
      <c r="C76" s="11"/>
      <c r="D76" s="9"/>
      <c r="E76" s="9"/>
      <c r="F76" s="9"/>
      <c r="G76" s="9"/>
    </row>
    <row r="77" ht="15.75" thickBot="1"/>
    <row r="78" spans="8:11" ht="29.25" thickBot="1">
      <c r="H78" s="161">
        <f>COUNTIF(I30:I72,"верно")</f>
        <v>0</v>
      </c>
      <c r="I78" s="162" t="s">
        <v>166</v>
      </c>
      <c r="J78" s="144"/>
      <c r="K78" s="9"/>
    </row>
    <row r="79" spans="8:11" ht="29.25" thickBot="1">
      <c r="H79" s="164">
        <v>8</v>
      </c>
      <c r="I79" s="162" t="s">
        <v>167</v>
      </c>
      <c r="J79" s="144"/>
      <c r="K79" s="9"/>
    </row>
    <row r="80" spans="8:17" ht="29.25" thickBot="1">
      <c r="H80" s="168"/>
      <c r="I80" s="162" t="s">
        <v>169</v>
      </c>
      <c r="J80" s="144"/>
      <c r="K80" s="9"/>
      <c r="Q80" s="166" t="s">
        <v>156</v>
      </c>
    </row>
    <row r="81" spans="8:11" ht="18.75">
      <c r="H81" s="9"/>
      <c r="I81" s="9"/>
      <c r="J81" s="9"/>
      <c r="K81" s="9"/>
    </row>
    <row r="82" spans="9:12" ht="18.75">
      <c r="I82" s="165" t="s">
        <v>171</v>
      </c>
      <c r="L82" s="9"/>
    </row>
    <row r="83" ht="18.75">
      <c r="L83" s="165" t="s">
        <v>170</v>
      </c>
    </row>
    <row r="84" ht="18.75">
      <c r="L84" s="165" t="s">
        <v>172</v>
      </c>
    </row>
    <row r="85" ht="18.75">
      <c r="L85" s="165" t="s">
        <v>168</v>
      </c>
    </row>
    <row r="86" ht="18.75">
      <c r="N86" s="9"/>
    </row>
  </sheetData>
  <sheetProtection sheet="1" objects="1" scenarios="1"/>
  <printOptions/>
  <pageMargins left="0.7086614173228347" right="0.7086614173228347" top="0.56" bottom="0.39" header="0.31496062992125984" footer="0.31496062992125984"/>
  <pageSetup horizontalDpi="600" verticalDpi="600" orientation="landscape" paperSize="9" r:id="rId1"/>
  <headerFooter>
    <oddHeader>&amp;LАфанасьева С.В. 100-179-133&amp;R&amp;P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H13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7" max="7" width="18.57421875" style="0" customWidth="1"/>
  </cols>
  <sheetData>
    <row r="2" ht="22.5">
      <c r="D2" s="149" t="s">
        <v>148</v>
      </c>
    </row>
    <row r="3" spans="2:6" ht="21">
      <c r="B3" s="150" t="s">
        <v>35</v>
      </c>
      <c r="F3" s="151">
        <f>титул!F7</f>
        <v>0</v>
      </c>
    </row>
    <row r="4" spans="2:6" ht="21">
      <c r="B4" s="150" t="s">
        <v>146</v>
      </c>
      <c r="F4" s="151">
        <f>титул!J7</f>
        <v>0</v>
      </c>
    </row>
    <row r="6" spans="2:8" ht="21">
      <c r="B6" s="152" t="s">
        <v>173</v>
      </c>
      <c r="H6" s="167">
        <f>монеты!F40</f>
        <v>0</v>
      </c>
    </row>
    <row r="7" spans="2:8" ht="21">
      <c r="B7" s="152" t="s">
        <v>174</v>
      </c>
      <c r="H7" s="167">
        <f>кость!J32</f>
        <v>0</v>
      </c>
    </row>
    <row r="8" spans="2:8" ht="21">
      <c r="B8" s="152" t="s">
        <v>175</v>
      </c>
      <c r="H8" s="167">
        <f>'сумма очков'!O14</f>
        <v>0</v>
      </c>
    </row>
    <row r="9" spans="2:8" ht="21">
      <c r="B9" s="152" t="s">
        <v>176</v>
      </c>
      <c r="H9" s="167">
        <f>'задача 1 о двух костях'!H57</f>
        <v>0</v>
      </c>
    </row>
    <row r="10" spans="2:8" ht="21">
      <c r="B10" s="152" t="s">
        <v>177</v>
      </c>
      <c r="H10" s="167">
        <f>'задача 2 о двух костях '!H57</f>
        <v>0</v>
      </c>
    </row>
    <row r="11" spans="2:8" ht="21">
      <c r="B11" s="152" t="s">
        <v>178</v>
      </c>
      <c r="H11" s="167">
        <f>'задача 3 о двух костях '!H80</f>
        <v>0</v>
      </c>
    </row>
    <row r="12" spans="6:8" ht="15">
      <c r="F12" s="153" t="s">
        <v>179</v>
      </c>
      <c r="G12" s="153"/>
      <c r="H12" s="169">
        <f>SUM(H7:H11)</f>
        <v>0</v>
      </c>
    </row>
    <row r="13" spans="4:8" ht="28.5">
      <c r="D13" s="150" t="s">
        <v>147</v>
      </c>
      <c r="H13" s="154">
        <f>(H12)/6+0.25</f>
        <v>0.25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&amp;LАфанасьева С.В. 100-179-133&amp;R&amp;P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C44"/>
  <sheetViews>
    <sheetView zoomScalePageLayoutView="0" workbookViewId="0" topLeftCell="A1">
      <selection activeCell="M13" sqref="M13"/>
    </sheetView>
  </sheetViews>
  <sheetFormatPr defaultColWidth="9.140625" defaultRowHeight="15"/>
  <cols>
    <col min="3" max="3" width="10.421875" style="0" bestFit="1" customWidth="1"/>
  </cols>
  <sheetData>
    <row r="2" ht="23.25">
      <c r="B2" s="1" t="s">
        <v>48</v>
      </c>
    </row>
    <row r="3" ht="23.25">
      <c r="B3" s="1"/>
    </row>
    <row r="4" ht="18.75">
      <c r="C4" s="4" t="s">
        <v>54</v>
      </c>
    </row>
    <row r="5" ht="18.75">
      <c r="C5" s="4"/>
    </row>
    <row r="6" ht="22.5">
      <c r="C6" s="2" t="s">
        <v>49</v>
      </c>
    </row>
    <row r="8" ht="18.75">
      <c r="C8" s="3" t="s">
        <v>50</v>
      </c>
    </row>
    <row r="23" ht="22.5">
      <c r="C23" s="2"/>
    </row>
    <row r="25" ht="18.75">
      <c r="C25" s="3"/>
    </row>
    <row r="26" ht="22.5">
      <c r="C26" s="2"/>
    </row>
    <row r="28" ht="18.75">
      <c r="C28" s="3"/>
    </row>
    <row r="42" ht="22.5">
      <c r="C42" s="2"/>
    </row>
    <row r="44" ht="18.75">
      <c r="C44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Светочка</dc:creator>
  <cp:keywords/>
  <dc:description/>
  <cp:lastModifiedBy>Светочка</cp:lastModifiedBy>
  <cp:lastPrinted>2010-01-29T04:17:09Z</cp:lastPrinted>
  <dcterms:created xsi:type="dcterms:W3CDTF">2009-07-23T19:34:51Z</dcterms:created>
  <dcterms:modified xsi:type="dcterms:W3CDTF">2010-01-29T04:17:54Z</dcterms:modified>
  <cp:category/>
  <cp:version/>
  <cp:contentType/>
  <cp:contentStatus/>
</cp:coreProperties>
</file>